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5A" lockStructure="1"/>
  <bookViews>
    <workbookView xWindow="160" yWindow="-220" windowWidth="13020" windowHeight="9670" activeTab="1"/>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Estimator'!$E$27:$E$51</definedName>
    <definedName name="Breakfree">'Estimator wNonFed'!$C$27:$C$51</definedName>
    <definedName name="Breakpaid" localSheetId="1">'Federal Estimator'!$F$27:$F$51</definedName>
    <definedName name="Breakpaid">'Estimator wNonFed'!$D$27:$D$51</definedName>
    <definedName name="extra2" localSheetId="1">'Federal Estimator'!$J$48:$J$49</definedName>
    <definedName name="extra2">'Estimator wNonFed'!$H$48:$H$49</definedName>
    <definedName name="Identified" localSheetId="1">'Federal Estimator'!$AA$1:$AH$7</definedName>
    <definedName name="Identified">'Estimator wNonFed'!$Y$1:$AF$7</definedName>
    <definedName name="LunchFree" localSheetId="1">'Federal Estimator'!$B$27:$B$51</definedName>
    <definedName name="LunchFree">'Estimator wNonFed'!$A$27:$A$51</definedName>
    <definedName name="LunchPaid" localSheetId="1">'Federal Estimator'!$C$27:$C$51</definedName>
    <definedName name="LunchPaid">'Estimator wNonFed'!$B$27:$B$51</definedName>
    <definedName name="_xlnm.Print_Area" localSheetId="2">'Estimator wNonFed'!$A$1:$L$22</definedName>
    <definedName name="_xlnm.Print_Area" localSheetId="1">'Federal Estimator'!$A$1:$L$22</definedName>
    <definedName name="_xlnm.Print_Area" localSheetId="0">Instructions!$A$1:$A$46</definedName>
    <definedName name="severe" localSheetId="1">'Federal Estimator'!$L$48:$L$49</definedName>
    <definedName name="severe">'Estimator wNonFed'!$J$48:$J$49</definedName>
    <definedName name="sixcents" localSheetId="1">'Federal Estimator'!$G$50:$G$51</definedName>
    <definedName name="sixcents">'Estimator wNonFed'!$E$50:$E$51</definedName>
  </definedNames>
  <calcPr calcId="145621"/>
</workbook>
</file>

<file path=xl/calcChain.xml><?xml version="1.0" encoding="utf-8"?>
<calcChain xmlns="http://schemas.openxmlformats.org/spreadsheetml/2006/main">
  <c r="W7" i="5" l="1"/>
  <c r="W22" i="5"/>
  <c r="W21" i="5"/>
  <c r="W20" i="5"/>
  <c r="W19" i="5"/>
  <c r="W18" i="5"/>
  <c r="W17" i="5"/>
  <c r="W16" i="5"/>
  <c r="W14" i="5"/>
  <c r="W12" i="5"/>
  <c r="W11" i="5"/>
  <c r="W9" i="5"/>
  <c r="W8" i="5"/>
  <c r="X6" i="5"/>
  <c r="X9" i="5"/>
  <c r="E11" i="4"/>
  <c r="E14" i="5"/>
  <c r="D14" i="5"/>
  <c r="E7" i="5"/>
  <c r="E8" i="5"/>
  <c r="E12" i="4"/>
  <c r="E18" i="4"/>
  <c r="E7" i="1"/>
  <c r="E8" i="1"/>
  <c r="D17" i="3"/>
  <c r="D18" i="3"/>
  <c r="D19" i="3"/>
  <c r="D20" i="3"/>
  <c r="D16" i="3"/>
  <c r="D10" i="3"/>
  <c r="E20" i="4"/>
  <c r="E14" i="1"/>
  <c r="D14" i="1"/>
  <c r="D17" i="1"/>
  <c r="E9" i="1"/>
  <c r="K16" i="1"/>
  <c r="K19" i="1"/>
  <c r="K17" i="1"/>
  <c r="K20" i="1"/>
  <c r="K21" i="1"/>
  <c r="D19" i="1"/>
  <c r="D20" i="1"/>
  <c r="K13" i="1"/>
  <c r="D18" i="1"/>
  <c r="K12" i="1"/>
  <c r="K14" i="1"/>
  <c r="X12" i="5"/>
  <c r="D19" i="5"/>
  <c r="E9" i="5"/>
  <c r="K16" i="5"/>
  <c r="D17" i="5"/>
  <c r="K17" i="5"/>
  <c r="D18" i="5"/>
  <c r="K12" i="5"/>
  <c r="J21" i="5" s="1"/>
  <c r="D20" i="5"/>
  <c r="K13" i="5"/>
  <c r="J22" i="5" s="1"/>
  <c r="K22" i="5" l="1"/>
  <c r="K14" i="5"/>
</calcChain>
</file>

<file path=xl/sharedStrings.xml><?xml version="1.0" encoding="utf-8"?>
<sst xmlns="http://schemas.openxmlformats.org/spreadsheetml/2006/main" count="253" uniqueCount="159">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</sst>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s>
  <fonts count="61"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b/>
      <sz val="10"/>
      <color theme="1"/>
      <name val="Calibri"/>
      <family val="2"/>
      <scheme val="minor"/>
    </font>
    <font>
      <b/>
      <sz val="11"/>
      <color theme="1" tint="0.14999847407452621"/>
      <name val="Calibri"/>
      <family val="2"/>
      <scheme val="minor"/>
    </font>
    <font>
      <i/>
      <sz val="11"/>
      <name val="Calibri"/>
      <family val="2"/>
      <scheme val="minor"/>
    </font>
    <font>
      <sz val="11"/>
      <color theme="3"/>
      <name val="Calibri"/>
      <family val="2"/>
      <scheme val="minor"/>
    </font>
    <font>
      <b/>
      <sz val="13"/>
      <color theme="1"/>
      <name val="Calibri"/>
      <family val="2"/>
      <scheme val="minor"/>
    </font>
    <font>
      <i/>
      <sz val="11"/>
      <color theme="1"/>
      <name val="Calibri"/>
      <family val="2"/>
      <scheme val="minor"/>
    </font>
    <font>
      <i/>
      <sz val="12"/>
      <color theme="1"/>
      <name val="Calibri"/>
      <family val="2"/>
      <scheme val="minor"/>
    </font>
    <font>
      <i/>
      <sz val="14"/>
      <color theme="1"/>
      <name val="Calibri"/>
      <family val="2"/>
      <scheme val="minor"/>
    </font>
    <font>
      <b/>
      <u/>
      <sz val="11"/>
      <color theme="10"/>
      <name val="Calibri"/>
      <family val="2"/>
    </font>
    <font>
      <sz val="13"/>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ck">
        <color indexed="64"/>
      </left>
      <right/>
      <top/>
      <bottom style="medium">
        <color indexed="64"/>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style="medium">
        <color indexed="64"/>
      </right>
      <top style="medium">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style="thick">
        <color indexed="64"/>
      </right>
      <top style="thick">
        <color indexed="64"/>
      </top>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style="medium">
        <color indexed="64"/>
      </left>
      <right style="thin">
        <color indexed="64"/>
      </right>
      <top style="thick">
        <color indexed="64"/>
      </top>
      <bottom style="thin">
        <color indexed="64"/>
      </bottom>
      <diagonal/>
    </border>
    <border>
      <left style="medium">
        <color indexed="64"/>
      </left>
      <right/>
      <top style="thin">
        <color indexed="64"/>
      </top>
      <bottom style="thick">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double">
        <color indexed="64"/>
      </top>
      <bottom style="medium">
        <color indexed="64"/>
      </bottom>
      <diagonal/>
    </border>
    <border>
      <left style="medium">
        <color indexed="64"/>
      </left>
      <right style="thick">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31">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2" xfId="1" applyNumberFormat="1" applyFont="1" applyBorder="1" applyAlignment="1" applyProtection="1">
      <alignment horizontal="center" vertical="center"/>
      <protection locked="0"/>
    </xf>
    <xf numFmtId="37" fontId="34" fillId="0" borderId="113"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4" xfId="0" applyFont="1" applyFill="1" applyBorder="1" applyAlignment="1">
      <alignment horizontal="right" vertical="center"/>
    </xf>
    <xf numFmtId="164" fontId="34" fillId="0" borderId="115"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6" xfId="0" applyFont="1" applyFill="1" applyBorder="1" applyAlignment="1">
      <alignment horizontal="right" vertical="center"/>
    </xf>
    <xf numFmtId="164" fontId="34" fillId="0" borderId="117"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6"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5" fontId="36" fillId="3" borderId="32" xfId="4" applyNumberFormat="1" applyFont="1" applyFill="1" applyBorder="1" applyAlignment="1" applyProtection="1">
      <alignment horizontal="center" vertical="center"/>
      <protection hidden="1"/>
    </xf>
    <xf numFmtId="165" fontId="36" fillId="3" borderId="33" xfId="4" applyNumberFormat="1" applyFont="1" applyFill="1" applyBorder="1" applyAlignment="1" applyProtection="1">
      <alignment horizontal="center" vertical="center"/>
      <protection hidden="1"/>
    </xf>
    <xf numFmtId="10" fontId="24" fillId="0" borderId="41"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28" fillId="0" borderId="12" xfId="0" applyFont="1" applyBorder="1" applyAlignment="1">
      <alignment horizontal="right"/>
    </xf>
    <xf numFmtId="0" fontId="28" fillId="0" borderId="42" xfId="0" applyFont="1" applyBorder="1" applyAlignment="1" applyProtection="1">
      <alignment horizontal="center"/>
      <protection locked="0"/>
    </xf>
    <xf numFmtId="0" fontId="0" fillId="0" borderId="36"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52" fillId="3" borderId="75" xfId="0" applyFont="1" applyFill="1" applyBorder="1" applyAlignment="1">
      <alignment horizontal="right" vertical="center"/>
    </xf>
    <xf numFmtId="0" fontId="52" fillId="3" borderId="76" xfId="0" applyFont="1" applyFill="1" applyBorder="1" applyAlignment="1">
      <alignment horizontal="right" vertical="center"/>
    </xf>
    <xf numFmtId="0" fontId="53" fillId="0" borderId="75" xfId="0" applyFont="1" applyFill="1" applyBorder="1" applyAlignment="1" applyProtection="1">
      <alignment horizontal="center" vertical="center" wrapText="1"/>
      <protection locked="0"/>
    </xf>
    <xf numFmtId="0" fontId="53" fillId="0" borderId="76" xfId="0" applyFont="1" applyFill="1" applyBorder="1" applyAlignment="1" applyProtection="1">
      <alignment horizontal="center" vertical="center" wrapText="1"/>
      <protection locked="0"/>
    </xf>
    <xf numFmtId="0" fontId="53" fillId="0" borderId="77" xfId="0" applyFont="1" applyFill="1" applyBorder="1" applyAlignment="1" applyProtection="1">
      <alignment horizontal="center" vertical="center" wrapText="1"/>
      <protection locked="0"/>
    </xf>
    <xf numFmtId="0" fontId="29" fillId="6" borderId="78" xfId="0" applyFont="1" applyFill="1" applyBorder="1" applyAlignment="1">
      <alignment horizontal="center" vertical="center" wrapText="1"/>
    </xf>
    <xf numFmtId="0" fontId="0" fillId="0" borderId="79" xfId="0" applyBorder="1"/>
    <xf numFmtId="0" fontId="0" fillId="0" borderId="80" xfId="0" applyBorder="1"/>
    <xf numFmtId="0" fontId="1" fillId="9" borderId="120" xfId="0" applyFont="1" applyFill="1" applyBorder="1" applyAlignment="1">
      <alignment horizontal="center" vertical="center" wrapText="1"/>
    </xf>
    <xf numFmtId="0" fontId="29" fillId="9" borderId="121" xfId="0" applyFont="1" applyFill="1" applyBorder="1" applyAlignment="1">
      <alignment horizontal="center" vertical="center" wrapText="1"/>
    </xf>
    <xf numFmtId="0" fontId="29" fillId="9" borderId="122" xfId="0" applyFont="1" applyFill="1" applyBorder="1" applyAlignment="1">
      <alignment horizontal="center" vertical="center" wrapText="1"/>
    </xf>
    <xf numFmtId="0" fontId="35" fillId="0" borderId="123" xfId="0" applyFont="1" applyBorder="1" applyAlignment="1">
      <alignment horizontal="right" vertical="center"/>
    </xf>
    <xf numFmtId="0" fontId="35" fillId="0" borderId="124" xfId="0" applyFont="1" applyBorder="1" applyAlignment="1">
      <alignment horizontal="right" vertical="center"/>
    </xf>
    <xf numFmtId="0" fontId="40" fillId="7" borderId="74" xfId="0" applyFont="1" applyFill="1" applyBorder="1" applyAlignment="1">
      <alignment horizontal="right" vertical="center" wrapText="1"/>
    </xf>
    <xf numFmtId="0" fontId="40" fillId="7" borderId="30" xfId="0" applyFont="1" applyFill="1" applyBorder="1" applyAlignment="1">
      <alignment horizontal="right" vertical="center" wrapText="1"/>
    </xf>
    <xf numFmtId="164" fontId="36" fillId="7" borderId="30" xfId="0" applyNumberFormat="1" applyFont="1" applyFill="1" applyBorder="1" applyAlignment="1" applyProtection="1">
      <alignment horizontal="center" vertical="center"/>
      <protection hidden="1"/>
    </xf>
    <xf numFmtId="164" fontId="36" fillId="7" borderId="32" xfId="0" applyNumberFormat="1" applyFont="1" applyFill="1" applyBorder="1" applyAlignment="1" applyProtection="1">
      <alignment horizontal="center" vertical="center"/>
      <protection hidden="1"/>
    </xf>
    <xf numFmtId="0" fontId="52" fillId="3" borderId="81" xfId="0" applyFont="1" applyFill="1" applyBorder="1" applyAlignment="1">
      <alignment horizontal="right" vertical="center" wrapText="1"/>
    </xf>
    <xf numFmtId="0" fontId="52" fillId="3" borderId="45" xfId="0" applyFont="1" applyFill="1" applyBorder="1" applyAlignment="1">
      <alignment horizontal="right" vertical="center"/>
    </xf>
    <xf numFmtId="0" fontId="52" fillId="3" borderId="82" xfId="0" applyFont="1" applyFill="1" applyBorder="1" applyAlignment="1">
      <alignment horizontal="right" vertical="center"/>
    </xf>
    <xf numFmtId="0" fontId="39" fillId="0" borderId="83" xfId="0" applyFont="1" applyBorder="1" applyAlignment="1">
      <alignment horizontal="left" vertical="top"/>
    </xf>
    <xf numFmtId="0" fontId="54" fillId="0" borderId="0" xfId="0" applyFont="1" applyBorder="1" applyAlignment="1">
      <alignment horizontal="left" vertical="top"/>
    </xf>
    <xf numFmtId="0" fontId="0" fillId="0" borderId="45" xfId="0" applyFill="1" applyBorder="1" applyAlignment="1" applyProtection="1">
      <alignment horizontal="center" vertical="center"/>
      <protection locked="0"/>
    </xf>
    <xf numFmtId="1" fontId="32" fillId="0" borderId="43" xfId="0" applyNumberFormat="1" applyFont="1" applyFill="1" applyBorder="1" applyAlignment="1" applyProtection="1">
      <alignment horizontal="center" vertical="center" wrapText="1"/>
      <protection locked="0"/>
    </xf>
    <xf numFmtId="1" fontId="32" fillId="0" borderId="44" xfId="0" applyNumberFormat="1" applyFont="1" applyFill="1" applyBorder="1" applyAlignment="1" applyProtection="1">
      <alignment horizontal="center" vertical="center" wrapText="1"/>
      <protection locked="0"/>
    </xf>
    <xf numFmtId="1" fontId="32" fillId="0" borderId="36" xfId="0" applyNumberFormat="1" applyFont="1" applyFill="1" applyBorder="1" applyAlignment="1" applyProtection="1">
      <alignment horizontal="center" vertical="center" wrapText="1"/>
      <protection locked="0"/>
    </xf>
    <xf numFmtId="1" fontId="32" fillId="0" borderId="37" xfId="0" applyNumberFormat="1" applyFont="1" applyFill="1" applyBorder="1" applyAlignment="1" applyProtection="1">
      <alignment horizontal="center" vertical="center" wrapText="1"/>
      <protection locked="0"/>
    </xf>
    <xf numFmtId="1" fontId="32" fillId="0" borderId="38" xfId="0" applyNumberFormat="1" applyFont="1" applyFill="1" applyBorder="1" applyAlignment="1" applyProtection="1">
      <alignment horizontal="center" vertical="center" wrapText="1"/>
      <protection locked="0"/>
    </xf>
    <xf numFmtId="1" fontId="32" fillId="0" borderId="40" xfId="0" applyNumberFormat="1" applyFont="1" applyFill="1" applyBorder="1" applyAlignment="1" applyProtection="1">
      <alignment horizontal="center" vertical="center" wrapText="1"/>
      <protection locked="0"/>
    </xf>
    <xf numFmtId="0" fontId="28" fillId="0" borderId="36" xfId="0" applyFont="1" applyFill="1" applyBorder="1" applyAlignment="1">
      <alignment horizontal="center" wrapText="1"/>
    </xf>
    <xf numFmtId="0" fontId="28" fillId="0" borderId="37" xfId="0" applyFont="1" applyFill="1" applyBorder="1" applyAlignment="1">
      <alignment horizontal="center" wrapText="1"/>
    </xf>
    <xf numFmtId="0" fontId="28" fillId="0" borderId="38" xfId="0" applyFont="1" applyFill="1" applyBorder="1" applyAlignment="1">
      <alignment horizontal="center" wrapText="1"/>
    </xf>
    <xf numFmtId="0" fontId="28" fillId="0" borderId="40" xfId="0" applyFont="1" applyFill="1" applyBorder="1" applyAlignment="1">
      <alignment horizontal="center" wrapText="1"/>
    </xf>
    <xf numFmtId="0" fontId="28" fillId="0" borderId="3" xfId="0" applyFont="1" applyFill="1" applyBorder="1" applyAlignment="1">
      <alignment horizontal="center" wrapText="1"/>
    </xf>
    <xf numFmtId="0" fontId="28" fillId="0" borderId="39" xfId="0" applyFont="1" applyFill="1" applyBorder="1" applyAlignment="1">
      <alignment horizontal="center" wrapText="1"/>
    </xf>
    <xf numFmtId="0" fontId="29" fillId="5" borderId="46" xfId="0" applyFont="1" applyFill="1" applyBorder="1" applyAlignment="1">
      <alignment horizontal="center" vertical="center" wrapText="1"/>
    </xf>
    <xf numFmtId="0" fontId="29" fillId="5" borderId="42"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48"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50" xfId="0" applyFont="1" applyFill="1" applyBorder="1" applyAlignment="1">
      <alignment horizontal="center" vertical="center" wrapText="1"/>
    </xf>
    <xf numFmtId="0" fontId="52" fillId="3" borderId="51"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3" xfId="0" applyFont="1" applyFill="1" applyBorder="1" applyAlignment="1">
      <alignment horizontal="right" vertical="center"/>
    </xf>
    <xf numFmtId="37" fontId="36" fillId="3" borderId="52" xfId="1" applyNumberFormat="1" applyFont="1" applyFill="1" applyBorder="1" applyAlignment="1" applyProtection="1">
      <alignment horizontal="center" vertical="center"/>
      <protection hidden="1"/>
    </xf>
    <xf numFmtId="37" fontId="36" fillId="3" borderId="53" xfId="1" applyNumberFormat="1" applyFont="1" applyFill="1" applyBorder="1" applyAlignment="1" applyProtection="1">
      <alignment horizontal="center" vertical="center"/>
      <protection hidden="1"/>
    </xf>
    <xf numFmtId="0" fontId="52" fillId="3" borderId="54" xfId="0" applyFont="1" applyFill="1" applyBorder="1" applyAlignment="1">
      <alignment horizontal="right" vertical="center"/>
    </xf>
    <xf numFmtId="0" fontId="52" fillId="3" borderId="41" xfId="0" applyFont="1" applyFill="1" applyBorder="1" applyAlignment="1">
      <alignment horizontal="right" vertical="center"/>
    </xf>
    <xf numFmtId="0" fontId="52" fillId="3" borderId="36" xfId="0" applyFont="1" applyFill="1" applyBorder="1" applyAlignment="1">
      <alignment horizontal="right" vertical="center"/>
    </xf>
    <xf numFmtId="37" fontId="36" fillId="3" borderId="55" xfId="1" applyNumberFormat="1" applyFont="1" applyFill="1" applyBorder="1" applyAlignment="1" applyProtection="1">
      <alignment horizontal="center" vertical="center"/>
      <protection hidden="1"/>
    </xf>
    <xf numFmtId="37" fontId="36" fillId="3" borderId="56" xfId="1" applyNumberFormat="1" applyFont="1" applyFill="1" applyBorder="1" applyAlignment="1" applyProtection="1">
      <alignment horizontal="center" vertical="center"/>
      <protection hidden="1"/>
    </xf>
    <xf numFmtId="164" fontId="52" fillId="0" borderId="43" xfId="0" applyNumberFormat="1" applyFont="1" applyFill="1" applyBorder="1" applyAlignment="1" applyProtection="1">
      <alignment horizontal="center" vertical="center" wrapText="1"/>
      <protection locked="0"/>
    </xf>
    <xf numFmtId="164" fontId="52" fillId="0" borderId="45" xfId="0" applyNumberFormat="1" applyFont="1" applyFill="1" applyBorder="1" applyAlignment="1" applyProtection="1">
      <alignment horizontal="center" vertical="center" wrapText="1"/>
      <protection locked="0"/>
    </xf>
    <xf numFmtId="164" fontId="52" fillId="0" borderId="57" xfId="0" applyNumberFormat="1" applyFont="1" applyFill="1" applyBorder="1" applyAlignment="1" applyProtection="1">
      <alignment horizontal="center" vertical="center" wrapText="1"/>
      <protection locked="0"/>
    </xf>
    <xf numFmtId="164" fontId="52" fillId="0" borderId="36" xfId="0" applyNumberFormat="1" applyFont="1" applyFill="1" applyBorder="1" applyAlignment="1" applyProtection="1">
      <alignment horizontal="center" vertical="center" wrapText="1"/>
      <protection locked="0"/>
    </xf>
    <xf numFmtId="164" fontId="52" fillId="0" borderId="3" xfId="0" applyNumberFormat="1" applyFont="1" applyFill="1" applyBorder="1" applyAlignment="1" applyProtection="1">
      <alignment horizontal="center" vertical="center" wrapText="1"/>
      <protection locked="0"/>
    </xf>
    <xf numFmtId="164" fontId="52" fillId="0" borderId="58" xfId="0" applyNumberFormat="1" applyFont="1" applyFill="1" applyBorder="1" applyAlignment="1" applyProtection="1">
      <alignment horizontal="center" vertical="center" wrapText="1"/>
      <protection locked="0"/>
    </xf>
    <xf numFmtId="0" fontId="52" fillId="0" borderId="51" xfId="0" applyFont="1" applyFill="1" applyBorder="1" applyAlignment="1">
      <alignment horizontal="right" vertical="center" wrapText="1"/>
    </xf>
    <xf numFmtId="0" fontId="52" fillId="0" borderId="2" xfId="0" applyFont="1" applyFill="1" applyBorder="1" applyAlignment="1">
      <alignment horizontal="right" vertical="center" wrapText="1"/>
    </xf>
    <xf numFmtId="0" fontId="40" fillId="5" borderId="59"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60"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36" fillId="8" borderId="66" xfId="0" applyFont="1" applyFill="1" applyBorder="1" applyAlignment="1">
      <alignment horizontal="center" vertical="center" wrapText="1"/>
    </xf>
    <xf numFmtId="0" fontId="36" fillId="8" borderId="26" xfId="0" applyFont="1" applyFill="1" applyBorder="1" applyAlignment="1">
      <alignment horizontal="center" vertical="center" wrapText="1"/>
    </xf>
    <xf numFmtId="0" fontId="36" fillId="8" borderId="67" xfId="0" applyFont="1" applyFill="1" applyBorder="1" applyAlignment="1">
      <alignment horizontal="center" vertical="center" wrapText="1"/>
    </xf>
    <xf numFmtId="0" fontId="35" fillId="0" borderId="118" xfId="0" applyFont="1" applyBorder="1" applyAlignment="1">
      <alignment horizontal="right" vertical="center"/>
    </xf>
    <xf numFmtId="0" fontId="35" fillId="0" borderId="119" xfId="0" applyFont="1" applyBorder="1" applyAlignment="1">
      <alignment horizontal="right" vertical="center"/>
    </xf>
    <xf numFmtId="0" fontId="40" fillId="7" borderId="64" xfId="0" applyFont="1" applyFill="1" applyBorder="1" applyAlignment="1">
      <alignment horizontal="right" vertical="center" wrapText="1"/>
    </xf>
    <xf numFmtId="0" fontId="40" fillId="7" borderId="14" xfId="0" applyFont="1" applyFill="1" applyBorder="1" applyAlignment="1">
      <alignment horizontal="right" vertical="center" wrapText="1"/>
    </xf>
    <xf numFmtId="164" fontId="36" fillId="7" borderId="14" xfId="0" applyNumberFormat="1" applyFont="1" applyFill="1" applyBorder="1" applyAlignment="1" applyProtection="1">
      <alignment horizontal="center" vertical="center"/>
      <protection hidden="1"/>
    </xf>
    <xf numFmtId="164" fontId="36" fillId="7" borderId="65" xfId="0" applyNumberFormat="1" applyFont="1" applyFill="1" applyBorder="1" applyAlignment="1" applyProtection="1">
      <alignment horizontal="center" vertical="center"/>
      <protection hidden="1"/>
    </xf>
    <xf numFmtId="0" fontId="36" fillId="3" borderId="68" xfId="0" applyFont="1" applyFill="1" applyBorder="1" applyAlignment="1">
      <alignment horizontal="right" vertical="center"/>
    </xf>
    <xf numFmtId="0" fontId="36" fillId="3" borderId="69" xfId="0" applyFont="1" applyFill="1" applyBorder="1" applyAlignment="1">
      <alignment horizontal="right" vertical="center"/>
    </xf>
    <xf numFmtId="0" fontId="52" fillId="7" borderId="68" xfId="0" applyFont="1" applyFill="1" applyBorder="1" applyAlignment="1">
      <alignment horizontal="right" vertical="center" wrapText="1"/>
    </xf>
    <xf numFmtId="0" fontId="52" fillId="7" borderId="69" xfId="0" applyFont="1" applyFill="1" applyBorder="1" applyAlignment="1">
      <alignment horizontal="right" vertical="center" wrapText="1"/>
    </xf>
    <xf numFmtId="0" fontId="52" fillId="7" borderId="70" xfId="0" applyFont="1" applyFill="1" applyBorder="1" applyAlignment="1">
      <alignment horizontal="right" vertical="center" wrapText="1"/>
    </xf>
    <xf numFmtId="0" fontId="52" fillId="7" borderId="71" xfId="0" applyFont="1" applyFill="1" applyBorder="1" applyAlignment="1">
      <alignment horizontal="right" vertical="center" wrapText="1"/>
    </xf>
    <xf numFmtId="0" fontId="52" fillId="7" borderId="4" xfId="0" applyFont="1" applyFill="1" applyBorder="1" applyAlignment="1">
      <alignment horizontal="right" vertical="center" wrapText="1"/>
    </xf>
    <xf numFmtId="0" fontId="52" fillId="7" borderId="17" xfId="0" applyFont="1" applyFill="1" applyBorder="1" applyAlignment="1">
      <alignment horizontal="right" vertical="center" wrapText="1"/>
    </xf>
    <xf numFmtId="164" fontId="36" fillId="7" borderId="72" xfId="0" applyNumberFormat="1" applyFont="1" applyFill="1" applyBorder="1" applyAlignment="1" applyProtection="1">
      <alignment horizontal="center" vertical="center"/>
      <protection hidden="1"/>
    </xf>
    <xf numFmtId="164" fontId="36" fillId="7" borderId="73" xfId="0" applyNumberFormat="1" applyFont="1" applyFill="1" applyBorder="1" applyAlignment="1" applyProtection="1">
      <alignment horizontal="center" vertical="center"/>
      <protection hidden="1"/>
    </xf>
    <xf numFmtId="164" fontId="36" fillId="7" borderId="16" xfId="0" applyNumberFormat="1" applyFont="1" applyFill="1" applyBorder="1" applyAlignment="1" applyProtection="1">
      <alignment horizontal="center" vertical="center"/>
      <protection hidden="1"/>
    </xf>
    <xf numFmtId="164" fontId="36" fillId="7" borderId="63" xfId="0" applyNumberFormat="1" applyFont="1" applyFill="1" applyBorder="1" applyAlignment="1" applyProtection="1">
      <alignment horizontal="center" vertical="center"/>
      <protection hidden="1"/>
    </xf>
    <xf numFmtId="0" fontId="29" fillId="6" borderId="46" xfId="0" applyFont="1" applyFill="1" applyBorder="1" applyAlignment="1">
      <alignment horizontal="right" vertical="center" wrapText="1"/>
    </xf>
    <xf numFmtId="0" fontId="29" fillId="6" borderId="42" xfId="0" applyFont="1" applyFill="1" applyBorder="1" applyAlignment="1">
      <alignment horizontal="right" vertical="center" wrapText="1"/>
    </xf>
    <xf numFmtId="0" fontId="29" fillId="6" borderId="47" xfId="0" applyFont="1" applyFill="1" applyBorder="1" applyAlignment="1">
      <alignment horizontal="right" vertical="center" wrapText="1"/>
    </xf>
    <xf numFmtId="0" fontId="29" fillId="6" borderId="48" xfId="0" applyFont="1" applyFill="1" applyBorder="1" applyAlignment="1">
      <alignment horizontal="right" vertical="center" wrapText="1"/>
    </xf>
    <xf numFmtId="0" fontId="29" fillId="6" borderId="49" xfId="0" applyFont="1" applyFill="1" applyBorder="1" applyAlignment="1">
      <alignment horizontal="right" vertical="center" wrapText="1"/>
    </xf>
    <xf numFmtId="0" fontId="29" fillId="6" borderId="50" xfId="0" applyFont="1" applyFill="1" applyBorder="1" applyAlignment="1">
      <alignment horizontal="right" vertical="center" wrapText="1"/>
    </xf>
    <xf numFmtId="0" fontId="52" fillId="7" borderId="74" xfId="0" applyFont="1" applyFill="1" applyBorder="1" applyAlignment="1">
      <alignment horizontal="right" vertical="center" wrapText="1"/>
    </xf>
    <xf numFmtId="0" fontId="52" fillId="7" borderId="30" xfId="0" applyFont="1" applyFill="1" applyBorder="1" applyAlignment="1">
      <alignment horizontal="right" vertical="center" wrapText="1"/>
    </xf>
    <xf numFmtId="0" fontId="55" fillId="0" borderId="1"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2" fillId="3" borderId="81" xfId="0" applyFont="1" applyFill="1" applyBorder="1" applyAlignment="1">
      <alignment horizontal="right" vertical="center"/>
    </xf>
    <xf numFmtId="0" fontId="28" fillId="6" borderId="84" xfId="0" applyFont="1" applyFill="1" applyBorder="1" applyAlignment="1">
      <alignment horizontal="center" vertical="top" wrapText="1"/>
    </xf>
    <xf numFmtId="0" fontId="28" fillId="6" borderId="85" xfId="0" applyFont="1" applyFill="1" applyBorder="1" applyAlignment="1">
      <alignment horizontal="center" vertical="top" wrapText="1"/>
    </xf>
    <xf numFmtId="0" fontId="28" fillId="6" borderId="27" xfId="0" applyFont="1" applyFill="1" applyBorder="1" applyAlignment="1">
      <alignment horizontal="center" vertical="top" wrapText="1"/>
    </xf>
    <xf numFmtId="0" fontId="27" fillId="0" borderId="43" xfId="3" applyBorder="1" applyAlignment="1" applyProtection="1">
      <alignment horizontal="center" vertical="center"/>
    </xf>
    <xf numFmtId="0" fontId="27" fillId="0" borderId="45" xfId="3" applyBorder="1" applyAlignment="1" applyProtection="1">
      <alignment horizontal="center" vertical="center"/>
    </xf>
    <xf numFmtId="0" fontId="27" fillId="0" borderId="44" xfId="3" applyBorder="1" applyAlignment="1" applyProtection="1">
      <alignment horizontal="center" vertical="center"/>
    </xf>
    <xf numFmtId="0" fontId="33" fillId="10" borderId="86" xfId="0" applyFont="1" applyFill="1" applyBorder="1" applyAlignment="1">
      <alignment horizontal="center" vertical="top" wrapText="1"/>
    </xf>
    <xf numFmtId="0" fontId="33" fillId="10" borderId="12" xfId="0" applyFont="1" applyFill="1" applyBorder="1" applyAlignment="1">
      <alignment horizontal="center" vertical="top"/>
    </xf>
    <xf numFmtId="0" fontId="33" fillId="10" borderId="87"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5" fillId="0" borderId="55" xfId="0" applyFont="1" applyBorder="1" applyAlignment="1" applyProtection="1">
      <alignment horizontal="center" vertical="center" wrapText="1"/>
      <protection locked="0"/>
    </xf>
    <xf numFmtId="0" fontId="55" fillId="0" borderId="88" xfId="0" applyFont="1" applyBorder="1" applyAlignment="1" applyProtection="1">
      <alignment horizontal="center" vertical="center" wrapText="1"/>
      <protection locked="0"/>
    </xf>
    <xf numFmtId="0" fontId="55" fillId="0" borderId="89" xfId="0" applyFont="1" applyBorder="1" applyAlignment="1" applyProtection="1">
      <alignment horizontal="center" vertical="center" wrapText="1"/>
      <protection locked="0"/>
    </xf>
    <xf numFmtId="0" fontId="1" fillId="6" borderId="84" xfId="0" applyFont="1" applyFill="1" applyBorder="1" applyAlignment="1">
      <alignment horizontal="center" vertical="center" wrapText="1"/>
    </xf>
    <xf numFmtId="0" fontId="55" fillId="6" borderId="85" xfId="0" applyFont="1" applyFill="1" applyBorder="1" applyAlignment="1">
      <alignment horizontal="center" vertical="center" wrapText="1"/>
    </xf>
    <xf numFmtId="0" fontId="55" fillId="6" borderId="27"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32" fillId="6" borderId="42" xfId="0" applyFont="1" applyFill="1" applyBorder="1" applyAlignment="1">
      <alignment horizontal="center" vertical="center" wrapText="1"/>
    </xf>
    <xf numFmtId="0" fontId="32" fillId="6" borderId="90" xfId="0" applyFont="1" applyFill="1" applyBorder="1" applyAlignment="1">
      <alignment horizontal="center" vertical="center" wrapText="1"/>
    </xf>
    <xf numFmtId="0" fontId="32" fillId="6" borderId="71"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63" xfId="0" applyFont="1" applyFill="1" applyBorder="1" applyAlignment="1">
      <alignment horizontal="center" vertical="center" wrapText="1"/>
    </xf>
    <xf numFmtId="0" fontId="56" fillId="6" borderId="71" xfId="0" applyFont="1" applyFill="1" applyBorder="1" applyAlignment="1">
      <alignment horizontal="center" vertical="center" wrapText="1"/>
    </xf>
    <xf numFmtId="0" fontId="56" fillId="6" borderId="4" xfId="0" applyFont="1" applyFill="1" applyBorder="1" applyAlignment="1">
      <alignment horizontal="center" vertical="center" wrapText="1"/>
    </xf>
    <xf numFmtId="0" fontId="27" fillId="6" borderId="91" xfId="3" applyFill="1" applyBorder="1" applyAlignment="1" applyProtection="1">
      <alignment horizontal="center" vertical="center" wrapText="1"/>
      <protection locked="0"/>
    </xf>
    <xf numFmtId="0" fontId="27" fillId="6" borderId="92" xfId="3" applyFill="1" applyBorder="1" applyAlignment="1" applyProtection="1">
      <alignment horizontal="center" vertical="center" wrapText="1"/>
      <protection locked="0"/>
    </xf>
    <xf numFmtId="0" fontId="35" fillId="0" borderId="124" xfId="0" applyFont="1" applyBorder="1" applyAlignment="1">
      <alignment vertical="center"/>
    </xf>
    <xf numFmtId="0" fontId="36" fillId="0" borderId="93" xfId="0" applyFont="1" applyBorder="1" applyAlignment="1">
      <alignment vertical="center" wrapText="1"/>
    </xf>
    <xf numFmtId="0" fontId="0" fillId="0" borderId="88" xfId="0" applyBorder="1" applyAlignment="1">
      <alignment vertical="center"/>
    </xf>
    <xf numFmtId="0" fontId="0" fillId="0" borderId="56" xfId="0" applyBorder="1" applyAlignment="1">
      <alignment vertical="center"/>
    </xf>
    <xf numFmtId="0" fontId="35" fillId="0" borderId="119" xfId="0" applyFont="1" applyBorder="1" applyAlignment="1">
      <alignment vertical="center"/>
    </xf>
    <xf numFmtId="0" fontId="29" fillId="6"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protection locked="0"/>
    </xf>
    <xf numFmtId="0" fontId="28" fillId="6" borderId="3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37"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51" fillId="0" borderId="41" xfId="0" applyFont="1" applyFill="1" applyBorder="1" applyAlignment="1">
      <alignment horizontal="center" wrapText="1"/>
    </xf>
    <xf numFmtId="0" fontId="51" fillId="0" borderId="19" xfId="0" applyFont="1" applyFill="1" applyBorder="1" applyAlignment="1">
      <alignment horizontal="center" wrapText="1"/>
    </xf>
    <xf numFmtId="0" fontId="0" fillId="0" borderId="2" xfId="0" applyBorder="1" applyAlignment="1">
      <alignment horizontal="center"/>
    </xf>
    <xf numFmtId="0" fontId="29" fillId="11" borderId="43" xfId="0" applyFont="1" applyFill="1" applyBorder="1" applyAlignment="1" applyProtection="1">
      <alignment horizontal="center" vertical="top" wrapText="1"/>
      <protection locked="0"/>
    </xf>
    <xf numFmtId="0" fontId="29" fillId="11" borderId="44" xfId="0" applyFont="1" applyFill="1" applyBorder="1" applyAlignment="1" applyProtection="1">
      <alignment horizontal="center" vertical="top" wrapText="1"/>
      <protection locked="0"/>
    </xf>
    <xf numFmtId="0" fontId="29" fillId="6" borderId="44" xfId="0" applyFont="1" applyFill="1" applyBorder="1" applyAlignment="1" applyProtection="1">
      <alignment horizontal="center" vertical="center" wrapText="1"/>
      <protection locked="0"/>
    </xf>
    <xf numFmtId="0" fontId="0" fillId="0" borderId="44" xfId="0" applyFill="1" applyBorder="1" applyAlignment="1" applyProtection="1">
      <alignment horizontal="center"/>
      <protection locked="0"/>
    </xf>
    <xf numFmtId="0" fontId="29" fillId="12" borderId="45"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10" fontId="24" fillId="0" borderId="45" xfId="4" applyNumberFormat="1" applyFont="1" applyFill="1" applyBorder="1" applyAlignment="1" applyProtection="1">
      <alignment horizontal="center"/>
      <protection locked="0"/>
    </xf>
    <xf numFmtId="10" fontId="24" fillId="0" borderId="44" xfId="4" applyNumberFormat="1" applyFont="1" applyFill="1" applyBorder="1" applyAlignment="1" applyProtection="1">
      <alignment horizontal="center"/>
      <protection locked="0"/>
    </xf>
    <xf numFmtId="0" fontId="52" fillId="0" borderId="54" xfId="0" applyFont="1" applyFill="1" applyBorder="1" applyAlignment="1">
      <alignment horizontal="right" vertical="center" wrapText="1"/>
    </xf>
    <xf numFmtId="0" fontId="52" fillId="0" borderId="41" xfId="0" applyFont="1" applyFill="1" applyBorder="1" applyAlignment="1">
      <alignment horizontal="right" vertical="center" wrapText="1"/>
    </xf>
    <xf numFmtId="164" fontId="40" fillId="5" borderId="94" xfId="0" applyNumberFormat="1" applyFont="1" applyFill="1" applyBorder="1" applyAlignment="1" applyProtection="1">
      <alignment horizontal="center" vertical="center" wrapText="1"/>
      <protection hidden="1"/>
    </xf>
    <xf numFmtId="164" fontId="40" fillId="5" borderId="67" xfId="0" applyNumberFormat="1" applyFont="1" applyFill="1" applyBorder="1" applyAlignment="1" applyProtection="1">
      <alignment horizontal="center" vertical="center" wrapText="1"/>
      <protection hidden="1"/>
    </xf>
    <xf numFmtId="164" fontId="40" fillId="5" borderId="95" xfId="0" applyNumberFormat="1" applyFont="1" applyFill="1" applyBorder="1" applyAlignment="1" applyProtection="1">
      <alignment horizontal="center" vertical="center"/>
      <protection hidden="1"/>
    </xf>
    <xf numFmtId="164" fontId="40" fillId="5" borderId="77" xfId="0" applyNumberFormat="1" applyFont="1" applyFill="1" applyBorder="1" applyAlignment="1" applyProtection="1">
      <alignment horizontal="center" vertical="center"/>
      <protection hidden="1"/>
    </xf>
    <xf numFmtId="0" fontId="57" fillId="0" borderId="96" xfId="0" applyFont="1" applyBorder="1" applyAlignment="1">
      <alignment horizontal="center" vertical="center" wrapText="1"/>
    </xf>
    <xf numFmtId="0" fontId="57" fillId="0" borderId="0" xfId="0" applyFont="1" applyBorder="1" applyAlignment="1">
      <alignment horizontal="center" vertical="center" wrapText="1"/>
    </xf>
    <xf numFmtId="0" fontId="28" fillId="0" borderId="2" xfId="0" applyFont="1" applyBorder="1" applyAlignment="1">
      <alignment horizontal="center"/>
    </xf>
    <xf numFmtId="0" fontId="52" fillId="3" borderId="61" xfId="0" applyFont="1" applyFill="1" applyBorder="1" applyAlignment="1">
      <alignment horizontal="right" vertical="center"/>
    </xf>
    <xf numFmtId="0" fontId="52" fillId="3" borderId="39" xfId="0" applyFont="1" applyFill="1" applyBorder="1" applyAlignment="1">
      <alignment horizontal="right" vertical="center"/>
    </xf>
    <xf numFmtId="0" fontId="52" fillId="3" borderId="62"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0" fontId="52" fillId="7" borderId="64" xfId="0" applyFont="1" applyFill="1" applyBorder="1" applyAlignment="1">
      <alignment horizontal="right" vertical="center" wrapText="1"/>
    </xf>
    <xf numFmtId="0" fontId="52" fillId="7" borderId="14" xfId="0" applyFont="1" applyFill="1" applyBorder="1" applyAlignment="1">
      <alignment horizontal="right" vertical="center" wrapText="1"/>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98" xfId="0" applyFont="1" applyBorder="1" applyAlignment="1">
      <alignment horizontal="center"/>
    </xf>
    <xf numFmtId="0" fontId="32" fillId="0" borderId="42" xfId="0" applyFont="1" applyBorder="1" applyAlignment="1">
      <alignment horizontal="center"/>
    </xf>
    <xf numFmtId="0" fontId="37" fillId="0" borderId="41" xfId="0" applyFont="1" applyFill="1" applyBorder="1" applyAlignment="1">
      <alignment horizontal="center" vertical="center" wrapText="1"/>
    </xf>
    <xf numFmtId="0" fontId="37" fillId="0" borderId="9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57"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2" fillId="13" borderId="101" xfId="0" applyFont="1" applyFill="1" applyBorder="1" applyAlignment="1">
      <alignment horizontal="right" vertical="center" wrapText="1"/>
    </xf>
    <xf numFmtId="0" fontId="52" fillId="13" borderId="102" xfId="0" applyFont="1" applyFill="1" applyBorder="1" applyAlignment="1">
      <alignment horizontal="right" vertical="center" wrapText="1"/>
    </xf>
    <xf numFmtId="0" fontId="52" fillId="13" borderId="99"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2" fillId="3" borderId="103"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9" fillId="6" borderId="104" xfId="0" applyFont="1" applyFill="1" applyBorder="1" applyAlignment="1">
      <alignment horizontal="right" vertical="center" wrapText="1"/>
    </xf>
    <xf numFmtId="0" fontId="29" fillId="6" borderId="105" xfId="0" applyFont="1" applyFill="1" applyBorder="1" applyAlignment="1">
      <alignment horizontal="right" vertical="center" wrapText="1"/>
    </xf>
    <xf numFmtId="0" fontId="29" fillId="9" borderId="120" xfId="0" applyFont="1" applyFill="1" applyBorder="1" applyAlignment="1">
      <alignment horizontal="center" vertical="center" wrapText="1"/>
    </xf>
    <xf numFmtId="0" fontId="36" fillId="14" borderId="86"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87" xfId="0" applyFont="1" applyFill="1" applyBorder="1" applyAlignment="1">
      <alignment horizontal="center" vertical="center" wrapText="1"/>
    </xf>
    <xf numFmtId="0" fontId="52" fillId="7" borderId="99" xfId="0" applyFont="1" applyFill="1" applyBorder="1" applyAlignment="1">
      <alignment horizontal="right" vertical="center" wrapText="1"/>
    </xf>
    <xf numFmtId="0" fontId="52" fillId="7" borderId="100"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8" xfId="0" applyNumberFormat="1" applyFont="1" applyFill="1" applyBorder="1" applyAlignment="1" applyProtection="1">
      <alignment horizontal="center" vertical="center"/>
      <protection hidden="1"/>
    </xf>
    <xf numFmtId="0" fontId="52" fillId="13" borderId="64"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6" fillId="13" borderId="107" xfId="0" applyNumberFormat="1" applyFont="1" applyFill="1" applyBorder="1" applyAlignment="1" applyProtection="1">
      <alignment horizontal="center" vertical="center"/>
      <protection hidden="1"/>
    </xf>
    <xf numFmtId="164" fontId="36" fillId="13" borderId="110"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65" xfId="0" applyNumberFormat="1" applyFont="1" applyFill="1" applyBorder="1" applyAlignment="1" applyProtection="1">
      <alignment horizontal="center" vertical="center"/>
      <protection hidden="1"/>
    </xf>
    <xf numFmtId="0" fontId="52" fillId="13" borderId="106" xfId="0" applyFont="1" applyFill="1" applyBorder="1" applyAlignment="1">
      <alignment horizontal="right" vertical="center" wrapText="1"/>
    </xf>
    <xf numFmtId="0" fontId="52" fillId="13" borderId="107" xfId="0" applyFont="1" applyFill="1" applyBorder="1" applyAlignment="1">
      <alignment horizontal="right" vertical="center" wrapText="1"/>
    </xf>
    <xf numFmtId="164" fontId="36" fillId="7" borderId="100" xfId="0" applyNumberFormat="1" applyFont="1" applyFill="1" applyBorder="1" applyAlignment="1" applyProtection="1">
      <alignment horizontal="center" vertical="center"/>
      <protection hidden="1"/>
    </xf>
    <xf numFmtId="164" fontId="36" fillId="7" borderId="108" xfId="0" applyNumberFormat="1" applyFont="1" applyFill="1" applyBorder="1" applyAlignment="1" applyProtection="1">
      <alignment horizontal="center" vertical="center"/>
      <protection hidden="1"/>
    </xf>
    <xf numFmtId="164" fontId="36" fillId="3" borderId="55" xfId="0" applyNumberFormat="1" applyFont="1" applyFill="1" applyBorder="1" applyAlignment="1">
      <alignment horizontal="center" vertical="center"/>
    </xf>
    <xf numFmtId="164" fontId="36" fillId="3" borderId="89"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6" fillId="3" borderId="52" xfId="0" applyNumberFormat="1" applyFont="1" applyFill="1" applyBorder="1" applyAlignment="1">
      <alignment horizontal="center" vertical="center"/>
    </xf>
    <xf numFmtId="164" fontId="36" fillId="3" borderId="111"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52" xfId="0" applyNumberFormat="1" applyFont="1" applyFill="1" applyBorder="1" applyAlignment="1">
      <alignment horizontal="right" vertical="center"/>
    </xf>
    <xf numFmtId="164" fontId="36" fillId="3" borderId="111" xfId="0" applyNumberFormat="1" applyFont="1" applyFill="1" applyBorder="1" applyAlignment="1">
      <alignment horizontal="right" vertical="center"/>
    </xf>
    <xf numFmtId="0" fontId="32" fillId="8" borderId="52"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32" fillId="8" borderId="111" xfId="0" applyFont="1" applyFill="1" applyBorder="1" applyAlignment="1">
      <alignment horizontal="center" vertical="center" wrapText="1"/>
    </xf>
    <xf numFmtId="0" fontId="60" fillId="10" borderId="55" xfId="0" applyFont="1" applyFill="1" applyBorder="1" applyAlignment="1">
      <alignment horizontal="center" vertical="top" wrapText="1"/>
    </xf>
    <xf numFmtId="0" fontId="60" fillId="10" borderId="88" xfId="0" applyFont="1" applyFill="1" applyBorder="1" applyAlignment="1">
      <alignment horizontal="center" vertical="top" wrapText="1"/>
    </xf>
    <xf numFmtId="0" fontId="60" fillId="10" borderId="89" xfId="0" applyFont="1" applyFill="1" applyBorder="1" applyAlignment="1">
      <alignment horizontal="center" vertical="top" wrapText="1"/>
    </xf>
    <xf numFmtId="0" fontId="60" fillId="10" borderId="16" xfId="0" applyFont="1" applyFill="1" applyBorder="1" applyAlignment="1">
      <alignment horizontal="center" vertical="top" wrapText="1"/>
    </xf>
    <xf numFmtId="0" fontId="60" fillId="10" borderId="4" xfId="0" applyFont="1" applyFill="1" applyBorder="1" applyAlignment="1">
      <alignment horizontal="center" vertical="top" wrapText="1"/>
    </xf>
    <xf numFmtId="0" fontId="60" fillId="10" borderId="17" xfId="0" applyFont="1" applyFill="1" applyBorder="1" applyAlignment="1">
      <alignment horizontal="center" vertical="top" wrapText="1"/>
    </xf>
    <xf numFmtId="0" fontId="29" fillId="10" borderId="55" xfId="0" applyFont="1" applyFill="1" applyBorder="1" applyAlignment="1">
      <alignment horizontal="center" vertical="center" wrapText="1"/>
    </xf>
    <xf numFmtId="0" fontId="29" fillId="10" borderId="88" xfId="0" applyFont="1" applyFill="1" applyBorder="1" applyAlignment="1">
      <alignment horizontal="center" vertical="center" wrapText="1"/>
    </xf>
    <xf numFmtId="0" fontId="29" fillId="10" borderId="89"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0"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55" fillId="7" borderId="52" xfId="0" applyFont="1" applyFill="1" applyBorder="1" applyAlignment="1">
      <alignment horizontal="center" vertical="center" wrapText="1"/>
    </xf>
    <xf numFmtId="0" fontId="55" fillId="7" borderId="5" xfId="0" applyFont="1" applyFill="1" applyBorder="1" applyAlignment="1">
      <alignment horizontal="center" vertical="center" wrapText="1"/>
    </xf>
    <xf numFmtId="0" fontId="55" fillId="7" borderId="111" xfId="0" applyFont="1" applyFill="1" applyBorder="1" applyAlignment="1">
      <alignment horizontal="center" vertical="center" wrapText="1"/>
    </xf>
    <xf numFmtId="0" fontId="35" fillId="0" borderId="52" xfId="0" applyFont="1" applyBorder="1" applyAlignment="1">
      <alignment horizontal="right" vertical="center"/>
    </xf>
    <xf numFmtId="0" fontId="35" fillId="0" borderId="5" xfId="0" applyFont="1" applyBorder="1" applyAlignment="1">
      <alignment horizontal="right" vertical="center"/>
    </xf>
    <xf numFmtId="0" fontId="35" fillId="0" borderId="111" xfId="0" applyFont="1" applyBorder="1" applyAlignment="1">
      <alignment horizontal="right" vertical="center"/>
    </xf>
    <xf numFmtId="0" fontId="32" fillId="5" borderId="55" xfId="0" applyFont="1" applyFill="1" applyBorder="1" applyAlignment="1">
      <alignment horizontal="center" vertical="center"/>
    </xf>
    <xf numFmtId="0" fontId="32" fillId="5" borderId="88" xfId="0" applyFont="1" applyFill="1" applyBorder="1" applyAlignment="1">
      <alignment horizontal="center" vertical="center"/>
    </xf>
    <xf numFmtId="0" fontId="32" fillId="5" borderId="89"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6" fillId="5" borderId="16" xfId="0" applyFont="1" applyFill="1" applyBorder="1" applyAlignment="1">
      <alignment horizontal="center" vertical="center" wrapText="1"/>
    </xf>
    <xf numFmtId="0" fontId="56" fillId="5" borderId="4" xfId="0" applyFont="1" applyFill="1" applyBorder="1" applyAlignment="1">
      <alignment horizontal="center" vertical="center" wrapText="1"/>
    </xf>
    <xf numFmtId="0" fontId="56" fillId="5" borderId="17" xfId="0" applyFont="1" applyFill="1" applyBorder="1" applyAlignment="1">
      <alignment horizontal="center" vertical="center" wrapText="1"/>
    </xf>
    <xf numFmtId="0" fontId="32" fillId="0" borderId="5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1" xfId="0" applyFont="1" applyFill="1" applyBorder="1" applyAlignment="1">
      <alignment horizontal="center" vertical="center"/>
    </xf>
    <xf numFmtId="0" fontId="32" fillId="0" borderId="39"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0" fillId="0" borderId="13" xfId="0" applyBorder="1"/>
    <xf numFmtId="0" fontId="0" fillId="0" borderId="89" xfId="0" applyBorder="1" applyAlignment="1">
      <alignment vertical="center"/>
    </xf>
    <xf numFmtId="0" fontId="56" fillId="5" borderId="16" xfId="0" applyFont="1" applyFill="1" applyBorder="1" applyAlignment="1">
      <alignment horizontal="center" wrapText="1"/>
    </xf>
    <xf numFmtId="0" fontId="0" fillId="0" borderId="4" xfId="0" applyBorder="1"/>
    <xf numFmtId="0" fontId="0" fillId="0" borderId="17" xfId="0" applyBorder="1"/>
    <xf numFmtId="0" fontId="32" fillId="0" borderId="39" xfId="0" applyFont="1" applyFill="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1" fmlaLink="$I$6" fmlaRange="LunchFree" noThreeD="1" val="0"/>
</file>

<file path=xl/ctrlProps/ctrlProp2.xml><?xml version="1.0" encoding="utf-8"?>
<formControlPr xmlns="http://schemas.microsoft.com/office/spreadsheetml/2009/9/main" objectType="Drop" dropLines="10" dropStyle="combo" dx="21" fmlaLink="$I$7" fmlaRange="LunchPaid" noThreeD="1" val="0"/>
</file>

<file path=xl/ctrlProps/ctrlProp3.xml><?xml version="1.0" encoding="utf-8"?>
<formControlPr xmlns="http://schemas.microsoft.com/office/spreadsheetml/2009/9/main" objectType="Drop" dropLines="10" dropStyle="combo" dx="21" fmlaLink="$K$6" fmlaRange="Breakfree" noThreeD="1" val="0"/>
</file>

<file path=xl/ctrlProps/ctrlProp4.xml><?xml version="1.0" encoding="utf-8"?>
<formControlPr xmlns="http://schemas.microsoft.com/office/spreadsheetml/2009/9/main" objectType="Drop" dropLines="10" dropStyle="combo" dx="21" fmlaLink="$K$7" fmlaRange="Breakpaid" noThreeD="1" val="0"/>
</file>

<file path=xl/ctrlProps/ctrlProp5.xml><?xml version="1.0" encoding="utf-8"?>
<formControlPr xmlns="http://schemas.microsoft.com/office/spreadsheetml/2009/9/main" objectType="Drop" dropLines="2" dropStyle="combo" dx="21" fmlaLink="$G$9" fmlaRange="$G$52:$G$53" noThreeD="1" val="0"/>
</file>

<file path=xl/ctrlProps/ctrlProp6.xml><?xml version="1.0" encoding="utf-8"?>
<formControlPr xmlns="http://schemas.microsoft.com/office/spreadsheetml/2009/9/main" objectType="Drop" dropLines="10" dropStyle="combo" dx="21" fmlaLink="$I$6" fmlaRange="LunchFree" noThreeD="1" val="0"/>
</file>

<file path=xl/ctrlProps/ctrlProp7.xml><?xml version="1.0" encoding="utf-8"?>
<formControlPr xmlns="http://schemas.microsoft.com/office/spreadsheetml/2009/9/main" objectType="Drop" dropLines="10" dropStyle="combo" dx="21" fmlaLink="$I$7" fmlaRange="LunchPaid" noThreeD="1" val="0"/>
</file>

<file path=xl/ctrlProps/ctrlProp8.xml><?xml version="1.0" encoding="utf-8"?>
<formControlPr xmlns="http://schemas.microsoft.com/office/spreadsheetml/2009/9/main" objectType="Drop" dropLines="10" dropStyle="combo" dx="21" fmlaLink="$K$6" fmlaRange="Breakfree" noThreeD="1" val="0"/>
</file>

<file path=xl/ctrlProps/ctrlProp9.xml><?xml version="1.0" encoding="utf-8"?>
<formControlPr xmlns="http://schemas.microsoft.com/office/spreadsheetml/2009/9/main" objectType="Drop" dropLines="10" dropStyle="combo" dx="21" fmlaLink="$K$7" fmlaRange="Breakpaid" noThreeD="1" val="0"/>
</file>

<file path=xl/ctrlProps/ctrlProp10.xml><?xml version="1.0" encoding="utf-8"?>
<formControlPr xmlns="http://schemas.microsoft.com/office/spreadsheetml/2009/9/main" objectType="Drop" dropLines="2" dropStyle="combo" dx="21" fmlaLink="$G$9" fmlaRange="sixcents" noThreeD="1" val="0"/>
</file>

<file path=xl/ctrlProps/ctrlProp11.xml><?xml version="1.0" encoding="utf-8"?>
<formControlPr xmlns="http://schemas.microsoft.com/office/spreadsheetml/2009/9/main" objectType="Drop" dropLines="2" dropStyle="combo" dx="21" fmlaLink="$E$7" fmlaRange="extra2" noThreeD="1" sel="0" val="0"/>
</file>

<file path=xl/ctrlProps/ctrlProp12.xml><?xml version="1.0" encoding="utf-8"?>
<formControlPr xmlns="http://schemas.microsoft.com/office/spreadsheetml/2009/9/main" objectType="Drop" dropLines="2" dropStyle="combo" dx="21" fmlaLink="$E$14" fmlaRange="severe"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5</xdr:row>
          <xdr:rowOff>0</xdr:rowOff>
        </xdr:from>
        <xdr:to>
          <xdr:col>9</xdr:col>
          <xdr:colOff>279400</xdr:colOff>
          <xdr:row>5</xdr:row>
          <xdr:rowOff>254000</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6</xdr:row>
          <xdr:rowOff>0</xdr:rowOff>
        </xdr:from>
        <xdr:to>
          <xdr:col>9</xdr:col>
          <xdr:colOff>279400</xdr:colOff>
          <xdr:row>6</xdr:row>
          <xdr:rowOff>260350</xdr:rowOff>
        </xdr:to>
        <xdr:sp macro="" textlink="">
          <xdr:nvSpPr>
            <xdr:cNvPr id="3074" name="Drop Dow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xdr:row>
          <xdr:rowOff>6350</xdr:rowOff>
        </xdr:from>
        <xdr:to>
          <xdr:col>10</xdr:col>
          <xdr:colOff>463550</xdr:colOff>
          <xdr:row>5</xdr:row>
          <xdr:rowOff>260350</xdr:rowOff>
        </xdr:to>
        <xdr:sp macro="" textlink="">
          <xdr:nvSpPr>
            <xdr:cNvPr id="3075" name="Drop Dow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6</xdr:row>
          <xdr:rowOff>0</xdr:rowOff>
        </xdr:from>
        <xdr:to>
          <xdr:col>10</xdr:col>
          <xdr:colOff>463550</xdr:colOff>
          <xdr:row>6</xdr:row>
          <xdr:rowOff>260350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31750</xdr:rowOff>
        </xdr:from>
        <xdr:to>
          <xdr:col>9</xdr:col>
          <xdr:colOff>1193800</xdr:colOff>
          <xdr:row>8</xdr:row>
          <xdr:rowOff>266700</xdr:rowOff>
        </xdr:to>
        <xdr:sp macro="" textlink="">
          <xdr:nvSpPr>
            <xdr:cNvPr id="3077" name="Drop Dow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5</xdr:row>
          <xdr:rowOff>0</xdr:rowOff>
        </xdr:from>
        <xdr:to>
          <xdr:col>9</xdr:col>
          <xdr:colOff>279400</xdr:colOff>
          <xdr:row>5</xdr:row>
          <xdr:rowOff>254000</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6</xdr:row>
          <xdr:rowOff>0</xdr:rowOff>
        </xdr:from>
        <xdr:to>
          <xdr:col>9</xdr:col>
          <xdr:colOff>279400</xdr:colOff>
          <xdr:row>6</xdr:row>
          <xdr:rowOff>260350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xdr:row>
          <xdr:rowOff>6350</xdr:rowOff>
        </xdr:from>
        <xdr:to>
          <xdr:col>10</xdr:col>
          <xdr:colOff>609600</xdr:colOff>
          <xdr:row>5</xdr:row>
          <xdr:rowOff>260350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6</xdr:row>
          <xdr:rowOff>0</xdr:rowOff>
        </xdr:from>
        <xdr:to>
          <xdr:col>10</xdr:col>
          <xdr:colOff>609600</xdr:colOff>
          <xdr:row>6</xdr:row>
          <xdr:rowOff>260350</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730250</xdr:colOff>
          <xdr:row>8</xdr:row>
          <xdr:rowOff>31750</xdr:rowOff>
        </xdr:from>
        <xdr:to>
          <xdr:col>9</xdr:col>
          <xdr:colOff>1206500</xdr:colOff>
          <xdr:row>8</xdr:row>
          <xdr:rowOff>266700</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44450</xdr:colOff>
          <xdr:row>6</xdr:row>
          <xdr:rowOff>76200</xdr:rowOff>
        </xdr:from>
        <xdr:to>
          <xdr:col>4</xdr:col>
          <xdr:colOff>1066800</xdr:colOff>
          <xdr:row>6</xdr:row>
          <xdr:rowOff>279400</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13</xdr:row>
          <xdr:rowOff>50800</xdr:rowOff>
        </xdr:from>
        <xdr:to>
          <xdr:col>4</xdr:col>
          <xdr:colOff>1073150</xdr:colOff>
          <xdr:row>13</xdr:row>
          <xdr:rowOff>260350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A2" sqref="A2"/>
    </sheetView>
  </sheetViews>
  <sheetFormatPr defaultColWidth="0" defaultRowHeight="14.5" x14ac:dyDescent="0.35"/>
  <cols>
    <col min="1" max="1" width="155.90625" style="123" customWidth="1"/>
    <col min="2" max="2" width="2.36328125" style="124" customWidth="1"/>
    <col min="3" max="16384" width="154.08984375" style="14" hidden="1"/>
  </cols>
  <sheetData>
    <row r="1" spans="1:2" ht="20.399999999999999" x14ac:dyDescent="0.35">
      <c r="A1" s="125" t="s">
        <v>123</v>
      </c>
      <c r="B1" s="126"/>
    </row>
    <row r="2" spans="1:2" ht="20.399999999999999" x14ac:dyDescent="0.35">
      <c r="A2" s="127"/>
      <c r="B2" s="126"/>
    </row>
    <row r="3" spans="1:2" ht="15.65" x14ac:dyDescent="0.3">
      <c r="A3" s="138" t="s">
        <v>129</v>
      </c>
      <c r="B3" s="128"/>
    </row>
    <row r="4" spans="1:2" ht="15.65" x14ac:dyDescent="0.3">
      <c r="A4" s="138"/>
      <c r="B4" s="128"/>
    </row>
    <row r="5" spans="1:2" ht="73.5" customHeight="1" x14ac:dyDescent="0.35">
      <c r="A5" s="139" t="s">
        <v>130</v>
      </c>
      <c r="B5" s="129"/>
    </row>
    <row r="6" spans="1:2" ht="15.65" x14ac:dyDescent="0.3">
      <c r="A6" s="139" t="s">
        <v>103</v>
      </c>
      <c r="B6" s="129"/>
    </row>
    <row r="7" spans="1:2" ht="15.65" x14ac:dyDescent="0.3">
      <c r="A7" s="139"/>
      <c r="B7" s="129"/>
    </row>
    <row r="8" spans="1:2" ht="15.5" x14ac:dyDescent="0.35">
      <c r="A8" s="139" t="s">
        <v>131</v>
      </c>
      <c r="B8" s="129"/>
    </row>
    <row r="9" spans="1:2" ht="15.65" x14ac:dyDescent="0.3">
      <c r="A9" s="139"/>
      <c r="B9" s="129"/>
    </row>
    <row r="10" spans="1:2" ht="15.65" x14ac:dyDescent="0.3">
      <c r="A10" s="138" t="s">
        <v>104</v>
      </c>
      <c r="B10" s="129"/>
    </row>
    <row r="11" spans="1:2" ht="15.65" x14ac:dyDescent="0.3">
      <c r="A11" s="137"/>
      <c r="B11" s="129"/>
    </row>
    <row r="12" spans="1:2" ht="15.5" x14ac:dyDescent="0.35">
      <c r="A12" s="140" t="s">
        <v>105</v>
      </c>
      <c r="B12" s="130"/>
    </row>
    <row r="13" spans="1:2" ht="15.5" x14ac:dyDescent="0.35">
      <c r="A13" s="142" t="s">
        <v>107</v>
      </c>
      <c r="B13" s="130"/>
    </row>
    <row r="14" spans="1:2" s="123" customFormat="1" ht="15.5" x14ac:dyDescent="0.35">
      <c r="A14" s="142" t="s">
        <v>106</v>
      </c>
      <c r="B14" s="129"/>
    </row>
    <row r="15" spans="1:2" ht="29" x14ac:dyDescent="0.35">
      <c r="A15" s="142" t="s">
        <v>126</v>
      </c>
      <c r="B15" s="129"/>
    </row>
    <row r="16" spans="1:2" ht="15.65" x14ac:dyDescent="0.3">
      <c r="A16" s="136"/>
      <c r="B16" s="129"/>
    </row>
    <row r="17" spans="1:2" ht="15.5" x14ac:dyDescent="0.35">
      <c r="A17" s="140" t="s">
        <v>108</v>
      </c>
      <c r="B17" s="131"/>
    </row>
    <row r="18" spans="1:2" ht="15.65" x14ac:dyDescent="0.3">
      <c r="A18" s="139" t="s">
        <v>109</v>
      </c>
      <c r="B18" s="131"/>
    </row>
    <row r="19" spans="1:2" ht="15.65" x14ac:dyDescent="0.3">
      <c r="A19" s="139"/>
      <c r="B19" s="131"/>
    </row>
    <row r="20" spans="1:2" ht="14.4" x14ac:dyDescent="0.3">
      <c r="A20" s="138" t="s">
        <v>110</v>
      </c>
    </row>
    <row r="21" spans="1:2" ht="14.4" x14ac:dyDescent="0.3">
      <c r="A21" s="138"/>
    </row>
    <row r="22" spans="1:2" ht="15.65" x14ac:dyDescent="0.3">
      <c r="A22" s="137" t="s">
        <v>111</v>
      </c>
      <c r="B22" s="128"/>
    </row>
    <row r="23" spans="1:2" ht="15.65" x14ac:dyDescent="0.3">
      <c r="A23" s="137" t="s">
        <v>112</v>
      </c>
      <c r="B23" s="129"/>
    </row>
    <row r="24" spans="1:2" ht="15.5" x14ac:dyDescent="0.35">
      <c r="A24" s="137"/>
      <c r="B24" s="129"/>
    </row>
    <row r="25" spans="1:2" ht="15.5" x14ac:dyDescent="0.35">
      <c r="A25" s="137" t="s">
        <v>113</v>
      </c>
      <c r="B25" s="129"/>
    </row>
    <row r="26" spans="1:2" ht="15.5" x14ac:dyDescent="0.35">
      <c r="A26" s="137" t="s">
        <v>112</v>
      </c>
      <c r="B26" s="129"/>
    </row>
    <row r="27" spans="1:2" ht="15.5" x14ac:dyDescent="0.35">
      <c r="A27" s="137"/>
      <c r="B27" s="129"/>
    </row>
    <row r="28" spans="1:2" ht="15.5" x14ac:dyDescent="0.35">
      <c r="A28" s="138" t="s">
        <v>114</v>
      </c>
      <c r="B28" s="129"/>
    </row>
    <row r="29" spans="1:2" ht="15.5" x14ac:dyDescent="0.35">
      <c r="A29" s="138"/>
      <c r="B29" s="129"/>
    </row>
    <row r="30" spans="1:2" ht="21.75" customHeight="1" x14ac:dyDescent="0.35">
      <c r="A30" s="137" t="s">
        <v>115</v>
      </c>
      <c r="B30" s="132"/>
    </row>
    <row r="31" spans="1:2" s="13" customFormat="1" ht="21.75" customHeight="1" x14ac:dyDescent="0.35">
      <c r="A31" s="137" t="s">
        <v>124</v>
      </c>
      <c r="B31" s="129"/>
    </row>
    <row r="32" spans="1:2" s="13" customFormat="1" ht="21.75" customHeight="1" x14ac:dyDescent="0.35">
      <c r="A32" s="141" t="s">
        <v>125</v>
      </c>
      <c r="B32" s="129"/>
    </row>
    <row r="33" spans="1:2" ht="15.5" x14ac:dyDescent="0.35">
      <c r="A33" s="141"/>
      <c r="B33" s="133"/>
    </row>
    <row r="34" spans="1:2" ht="15.5" x14ac:dyDescent="0.35">
      <c r="A34" s="138" t="s">
        <v>116</v>
      </c>
      <c r="B34" s="129"/>
    </row>
    <row r="35" spans="1:2" s="13" customFormat="1" ht="29" x14ac:dyDescent="0.35">
      <c r="A35" s="137" t="s">
        <v>117</v>
      </c>
      <c r="B35" s="129"/>
    </row>
    <row r="36" spans="1:2" s="13" customFormat="1" ht="15.5" x14ac:dyDescent="0.35">
      <c r="A36" s="137"/>
      <c r="B36" s="129"/>
    </row>
    <row r="37" spans="1:2" ht="15.5" x14ac:dyDescent="0.35">
      <c r="A37" s="138" t="s">
        <v>118</v>
      </c>
      <c r="B37" s="134"/>
    </row>
    <row r="38" spans="1:2" ht="15.5" x14ac:dyDescent="0.35">
      <c r="A38" s="138"/>
      <c r="B38" s="134"/>
    </row>
    <row r="39" spans="1:2" ht="15.5" x14ac:dyDescent="0.35">
      <c r="A39" s="138" t="s">
        <v>119</v>
      </c>
      <c r="B39" s="135"/>
    </row>
    <row r="40" spans="1:2" ht="29" x14ac:dyDescent="0.35">
      <c r="A40" s="137" t="s">
        <v>120</v>
      </c>
      <c r="B40" s="129"/>
    </row>
    <row r="41" spans="1:2" ht="15.5" x14ac:dyDescent="0.35">
      <c r="A41" s="137"/>
      <c r="B41" s="129"/>
    </row>
    <row r="42" spans="1:2" ht="15.5" x14ac:dyDescent="0.35">
      <c r="A42" s="137" t="s">
        <v>121</v>
      </c>
      <c r="B42" s="129"/>
    </row>
    <row r="43" spans="1:2" ht="15.5" x14ac:dyDescent="0.35">
      <c r="A43" s="137"/>
      <c r="B43" s="129"/>
    </row>
    <row r="44" spans="1:2" ht="15.5" x14ac:dyDescent="0.35">
      <c r="A44" s="138" t="s">
        <v>116</v>
      </c>
      <c r="B44" s="129"/>
    </row>
    <row r="45" spans="1:2" ht="29" x14ac:dyDescent="0.35">
      <c r="A45" s="137" t="s">
        <v>122</v>
      </c>
      <c r="B45" s="129"/>
    </row>
  </sheetData>
  <hyperlinks>
    <hyperlink ref="A32"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3"/>
  <sheetViews>
    <sheetView showGridLines="0" tabSelected="1" topLeftCell="C1" zoomScaleNormal="100" workbookViewId="0">
      <selection activeCell="O4" sqref="O4"/>
    </sheetView>
  </sheetViews>
  <sheetFormatPr defaultColWidth="9.08984375" defaultRowHeight="14.5" x14ac:dyDescent="0.35"/>
  <cols>
    <col min="1" max="1" width="14.81640625" style="14" customWidth="1"/>
    <col min="2" max="2" width="15.08984375" style="14" customWidth="1"/>
    <col min="3" max="3" width="23.08984375" style="14" customWidth="1"/>
    <col min="4" max="4" width="16.81640625" style="14" customWidth="1"/>
    <col min="5" max="5" width="16.08984375" style="14" customWidth="1"/>
    <col min="6" max="6" width="1.08984375" style="14" customWidth="1"/>
    <col min="7" max="7" width="6.6328125" style="14" customWidth="1"/>
    <col min="8" max="8" width="10.1796875" style="14" customWidth="1"/>
    <col min="9" max="9" width="4.08984375" style="14" customWidth="1"/>
    <col min="10" max="10" width="17.81640625" style="14" customWidth="1"/>
    <col min="11" max="11" width="8.36328125" style="14" customWidth="1"/>
    <col min="12" max="12" width="9.36328125" style="14" customWidth="1"/>
    <col min="13" max="13" width="0.36328125" style="12" customWidth="1"/>
    <col min="14" max="14" width="1.90625" style="12" customWidth="1"/>
    <col min="15" max="15" width="5.81640625" style="12" customWidth="1"/>
    <col min="16" max="16" width="13.90625" style="12" customWidth="1"/>
    <col min="17" max="17" width="16.81640625" style="12" customWidth="1"/>
    <col min="18" max="18" width="10.36328125" style="12" customWidth="1"/>
    <col min="19" max="19" width="6.1796875" style="12" customWidth="1"/>
    <col min="20" max="20" width="8" style="12" customWidth="1"/>
    <col min="21" max="21" width="10.36328125" style="12" customWidth="1"/>
    <col min="22" max="22" width="13.90625" style="12" customWidth="1"/>
    <col min="23" max="23" width="14.36328125" style="12" customWidth="1"/>
    <col min="24" max="24" width="12.81640625" style="12" customWidth="1"/>
    <col min="25" max="26" width="10.1796875" style="12" customWidth="1"/>
    <col min="27" max="27" width="5.36328125" style="12" customWidth="1"/>
    <col min="28" max="30" width="4.36328125" style="12" customWidth="1"/>
    <col min="31" max="31" width="11.81640625" style="12" customWidth="1"/>
    <col min="32" max="32" width="12.36328125" style="12" customWidth="1"/>
    <col min="33" max="33" width="13.1796875" style="12" customWidth="1"/>
    <col min="34" max="34" width="19.6328125" style="12" customWidth="1"/>
    <col min="35" max="36" width="9.36328125" style="12" customWidth="1"/>
    <col min="37" max="37" width="11.08984375" style="12" customWidth="1"/>
    <col min="38" max="38" width="4.36328125" style="12" customWidth="1"/>
    <col min="39" max="40" width="7.1796875" style="12" customWidth="1"/>
    <col min="41" max="41" width="36.6328125" style="12" customWidth="1"/>
    <col min="42" max="65" width="4.36328125" style="12" customWidth="1"/>
    <col min="66" max="16384" width="9.08984375" style="14"/>
  </cols>
  <sheetData>
    <row r="1" spans="1:65" ht="38.25" customHeight="1" thickTop="1" thickBot="1" x14ac:dyDescent="0.4">
      <c r="A1" s="273" t="s">
        <v>92</v>
      </c>
      <c r="B1" s="274"/>
      <c r="C1" s="274"/>
      <c r="D1" s="274"/>
      <c r="E1" s="274"/>
      <c r="F1" s="274"/>
      <c r="G1" s="274"/>
      <c r="H1" s="274"/>
      <c r="I1" s="274"/>
      <c r="J1" s="274"/>
      <c r="K1" s="274"/>
      <c r="L1" s="275"/>
      <c r="O1" s="276" t="s">
        <v>133</v>
      </c>
      <c r="P1" s="276"/>
      <c r="Q1" s="276"/>
      <c r="R1" s="31"/>
      <c r="S1" s="31"/>
      <c r="T1" s="31"/>
      <c r="U1" s="31"/>
      <c r="V1" s="31"/>
      <c r="W1" s="31"/>
      <c r="X1" s="75"/>
      <c r="Y1" s="75"/>
      <c r="Z1" s="75"/>
      <c r="AA1" s="277" t="s">
        <v>151</v>
      </c>
      <c r="AB1" s="278"/>
      <c r="AC1" s="278"/>
      <c r="AD1" s="278"/>
      <c r="AE1" s="278"/>
      <c r="AF1" s="278"/>
      <c r="AG1" s="278"/>
      <c r="AH1" s="279"/>
      <c r="AI1" s="76"/>
      <c r="AJ1" s="76"/>
      <c r="AP1" s="31"/>
      <c r="AQ1" s="31"/>
      <c r="AR1" s="31"/>
      <c r="AS1" s="31"/>
      <c r="AT1" s="31"/>
      <c r="AU1" s="31"/>
      <c r="AV1" s="31"/>
      <c r="AW1" s="31"/>
      <c r="AX1" s="31"/>
      <c r="AY1" s="31"/>
      <c r="AZ1" s="31"/>
      <c r="BA1" s="31"/>
      <c r="BB1" s="31"/>
      <c r="BC1" s="31"/>
      <c r="BD1" s="31"/>
      <c r="BE1" s="31"/>
      <c r="BF1" s="31"/>
      <c r="BG1" s="31"/>
      <c r="BH1" s="31"/>
      <c r="BI1" s="31"/>
      <c r="BJ1" s="31"/>
      <c r="BK1" s="31"/>
      <c r="BL1" s="31"/>
      <c r="BM1" s="31"/>
    </row>
    <row r="2" spans="1:65" ht="17.25" customHeight="1" thickTop="1" thickBot="1" x14ac:dyDescent="0.4">
      <c r="A2" s="161" t="s">
        <v>156</v>
      </c>
      <c r="B2" s="161"/>
      <c r="C2" s="161"/>
      <c r="D2" s="162"/>
      <c r="E2" s="162"/>
      <c r="F2" s="162"/>
      <c r="G2" s="162"/>
      <c r="H2" s="162"/>
      <c r="I2" s="47"/>
      <c r="J2" s="47"/>
      <c r="K2" s="47"/>
      <c r="L2" s="47"/>
      <c r="X2" s="76"/>
      <c r="Y2" s="76"/>
      <c r="Z2" s="76"/>
      <c r="AA2" s="263"/>
      <c r="AB2" s="264"/>
      <c r="AC2" s="264"/>
      <c r="AD2" s="264"/>
      <c r="AE2" s="264"/>
      <c r="AF2" s="264"/>
      <c r="AG2" s="264"/>
      <c r="AH2" s="265"/>
      <c r="AI2" s="76"/>
      <c r="AJ2" s="76"/>
    </row>
    <row r="3" spans="1:65" ht="36" customHeight="1" thickTop="1" x14ac:dyDescent="0.35">
      <c r="A3" s="280" t="s">
        <v>141</v>
      </c>
      <c r="B3" s="281"/>
      <c r="C3" s="281"/>
      <c r="D3" s="281"/>
      <c r="E3" s="282"/>
      <c r="F3" s="2"/>
      <c r="G3" s="283" t="s">
        <v>158</v>
      </c>
      <c r="H3" s="284"/>
      <c r="I3" s="284"/>
      <c r="J3" s="284"/>
      <c r="K3" s="284"/>
      <c r="L3" s="285"/>
      <c r="P3" s="300" t="s">
        <v>135</v>
      </c>
      <c r="Q3" s="301"/>
      <c r="R3" s="301"/>
      <c r="S3" s="301"/>
      <c r="T3" s="301"/>
      <c r="U3" s="301"/>
      <c r="V3" s="301"/>
      <c r="W3" s="302"/>
      <c r="X3" s="309" t="s">
        <v>139</v>
      </c>
      <c r="Y3" s="310"/>
      <c r="Z3" s="77"/>
      <c r="AA3" s="263"/>
      <c r="AB3" s="264"/>
      <c r="AC3" s="264"/>
      <c r="AD3" s="264"/>
      <c r="AE3" s="264"/>
      <c r="AF3" s="264"/>
      <c r="AG3" s="264"/>
      <c r="AH3" s="265"/>
      <c r="AI3" s="76"/>
      <c r="AJ3" s="76"/>
      <c r="AP3" s="35"/>
      <c r="AQ3" s="35"/>
      <c r="AR3" s="35"/>
      <c r="AS3" s="35"/>
      <c r="AT3" s="35"/>
      <c r="AU3" s="35"/>
      <c r="AV3" s="35"/>
      <c r="AW3" s="35"/>
      <c r="AX3" s="35"/>
      <c r="AY3" s="35"/>
      <c r="AZ3" s="35"/>
      <c r="BA3" s="35"/>
      <c r="BB3" s="35"/>
      <c r="BC3" s="35"/>
      <c r="BD3" s="35"/>
      <c r="BE3" s="35"/>
      <c r="BF3" s="35"/>
      <c r="BG3" s="35"/>
      <c r="BH3" s="35"/>
      <c r="BI3" s="35"/>
      <c r="BJ3" s="35"/>
      <c r="BK3" s="35"/>
      <c r="BL3" s="35"/>
      <c r="BM3" s="35"/>
    </row>
    <row r="4" spans="1:65" ht="33" customHeight="1" thickBot="1" x14ac:dyDescent="0.5">
      <c r="A4" s="289" t="s">
        <v>132</v>
      </c>
      <c r="B4" s="290"/>
      <c r="C4" s="290"/>
      <c r="D4" s="291" t="s">
        <v>65</v>
      </c>
      <c r="E4" s="292"/>
      <c r="F4" s="2"/>
      <c r="G4" s="286"/>
      <c r="H4" s="287"/>
      <c r="I4" s="287"/>
      <c r="J4" s="287"/>
      <c r="K4" s="287"/>
      <c r="L4" s="288"/>
      <c r="N4" s="96"/>
      <c r="O4" s="97"/>
      <c r="P4" s="303"/>
      <c r="Q4" s="304"/>
      <c r="R4" s="304"/>
      <c r="S4" s="304"/>
      <c r="T4" s="304"/>
      <c r="U4" s="304"/>
      <c r="V4" s="304"/>
      <c r="W4" s="305"/>
      <c r="X4" s="298" t="s">
        <v>155</v>
      </c>
      <c r="Y4" s="298"/>
      <c r="Z4" s="77"/>
      <c r="AA4" s="263"/>
      <c r="AB4" s="264"/>
      <c r="AC4" s="264"/>
      <c r="AD4" s="264"/>
      <c r="AE4" s="264"/>
      <c r="AF4" s="264"/>
      <c r="AG4" s="264"/>
      <c r="AH4" s="265"/>
      <c r="AI4" s="76"/>
      <c r="AJ4" s="7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1:65" ht="27.15" customHeight="1" x14ac:dyDescent="0.45">
      <c r="A5" s="182" t="s">
        <v>127</v>
      </c>
      <c r="B5" s="293"/>
      <c r="C5" s="293"/>
      <c r="D5" s="293"/>
      <c r="E5" s="57"/>
      <c r="F5" s="3"/>
      <c r="G5" s="294" t="s">
        <v>82</v>
      </c>
      <c r="H5" s="295"/>
      <c r="I5" s="295"/>
      <c r="J5" s="295"/>
      <c r="K5" s="295"/>
      <c r="L5" s="296"/>
      <c r="N5" s="96"/>
      <c r="O5" s="97"/>
      <c r="P5" s="200" t="s">
        <v>157</v>
      </c>
      <c r="Q5" s="201"/>
      <c r="R5" s="200" t="s">
        <v>136</v>
      </c>
      <c r="S5" s="204"/>
      <c r="T5" s="201"/>
      <c r="U5" s="200" t="s">
        <v>137</v>
      </c>
      <c r="V5" s="201"/>
      <c r="W5" s="306" t="s">
        <v>153</v>
      </c>
      <c r="X5" s="298"/>
      <c r="Y5" s="298"/>
      <c r="Z5" s="151"/>
      <c r="AA5" s="263"/>
      <c r="AB5" s="264"/>
      <c r="AC5" s="264"/>
      <c r="AD5" s="264"/>
      <c r="AE5" s="264"/>
      <c r="AF5" s="264"/>
      <c r="AG5" s="264"/>
      <c r="AH5" s="265"/>
      <c r="AI5" s="76"/>
      <c r="AJ5" s="76"/>
      <c r="AP5" s="37"/>
      <c r="AQ5" s="37"/>
      <c r="AR5" s="37"/>
      <c r="AS5" s="37"/>
      <c r="AT5" s="37"/>
      <c r="AU5" s="37"/>
      <c r="AV5" s="37"/>
      <c r="AW5" s="37"/>
      <c r="AX5" s="37"/>
      <c r="AY5" s="37"/>
      <c r="AZ5" s="37"/>
      <c r="BA5" s="37"/>
      <c r="BB5" s="37"/>
      <c r="BC5" s="37"/>
      <c r="BD5" s="37"/>
      <c r="BE5" s="37"/>
      <c r="BF5" s="37"/>
      <c r="BG5" s="37"/>
      <c r="BH5" s="37"/>
      <c r="BI5" s="37"/>
      <c r="BJ5" s="37"/>
      <c r="BK5" s="37"/>
      <c r="BL5" s="37"/>
      <c r="BM5" s="37"/>
    </row>
    <row r="6" spans="1:65" ht="26.25" customHeight="1" thickBot="1" x14ac:dyDescent="0.4">
      <c r="A6" s="237" t="s">
        <v>128</v>
      </c>
      <c r="B6" s="297"/>
      <c r="C6" s="297"/>
      <c r="D6" s="297"/>
      <c r="E6" s="58"/>
      <c r="F6" s="3"/>
      <c r="G6" s="191" t="s">
        <v>51</v>
      </c>
      <c r="H6" s="192"/>
      <c r="I6" s="61">
        <v>1</v>
      </c>
      <c r="J6" s="38"/>
      <c r="K6" s="61">
        <v>1</v>
      </c>
      <c r="L6" s="49"/>
      <c r="O6" s="32"/>
      <c r="P6" s="202"/>
      <c r="Q6" s="203"/>
      <c r="R6" s="202"/>
      <c r="S6" s="205"/>
      <c r="T6" s="203"/>
      <c r="U6" s="202"/>
      <c r="V6" s="203"/>
      <c r="W6" s="307"/>
      <c r="X6" s="299">
        <f>SUM(R7:T22)</f>
        <v>0</v>
      </c>
      <c r="Y6" s="299"/>
      <c r="Z6" s="79"/>
      <c r="AA6" s="263"/>
      <c r="AB6" s="264"/>
      <c r="AC6" s="264"/>
      <c r="AD6" s="264"/>
      <c r="AE6" s="264"/>
      <c r="AF6" s="264"/>
      <c r="AG6" s="264"/>
      <c r="AH6" s="265"/>
      <c r="AI6" s="76"/>
      <c r="AJ6" s="76"/>
      <c r="AP6" s="32"/>
      <c r="AQ6" s="32"/>
      <c r="AR6" s="32"/>
      <c r="AS6" s="32"/>
      <c r="AT6" s="32"/>
      <c r="AU6" s="32"/>
      <c r="AV6" s="32"/>
      <c r="AW6" s="32"/>
      <c r="AX6" s="32"/>
      <c r="AY6" s="32"/>
      <c r="AZ6" s="32"/>
      <c r="BA6" s="32"/>
      <c r="BB6" s="32"/>
      <c r="BC6" s="32"/>
      <c r="BD6" s="32"/>
      <c r="BE6" s="32"/>
      <c r="BF6" s="32"/>
      <c r="BG6" s="32"/>
      <c r="BH6" s="32"/>
      <c r="BI6" s="32"/>
      <c r="BJ6" s="32"/>
      <c r="BK6" s="32"/>
      <c r="BL6" s="32"/>
      <c r="BM6" s="32"/>
    </row>
    <row r="7" spans="1:65" ht="29.25" customHeight="1" thickBot="1" x14ac:dyDescent="0.4">
      <c r="A7" s="188" t="s">
        <v>84</v>
      </c>
      <c r="B7" s="189"/>
      <c r="C7" s="189"/>
      <c r="D7" s="190"/>
      <c r="E7" s="116">
        <f>IF(ISERROR(E5/E6),0, E5/E6)</f>
        <v>0</v>
      </c>
      <c r="F7" s="4"/>
      <c r="G7" s="191" t="s">
        <v>52</v>
      </c>
      <c r="H7" s="192"/>
      <c r="I7" s="62">
        <v>1</v>
      </c>
      <c r="J7" s="11"/>
      <c r="K7" s="62">
        <v>1</v>
      </c>
      <c r="L7" s="50"/>
      <c r="O7" s="33"/>
      <c r="P7" s="194"/>
      <c r="Q7" s="195"/>
      <c r="R7" s="169"/>
      <c r="S7" s="193"/>
      <c r="T7" s="170"/>
      <c r="U7" s="169"/>
      <c r="V7" s="170"/>
      <c r="W7" s="156" t="str">
        <f>IF(ISERROR(R7/U7),"",R7/U7)</f>
        <v/>
      </c>
      <c r="X7" s="311" t="s">
        <v>140</v>
      </c>
      <c r="Y7" s="298"/>
      <c r="Z7" s="80"/>
      <c r="AA7" s="263" t="s">
        <v>64</v>
      </c>
      <c r="AB7" s="264"/>
      <c r="AC7" s="264"/>
      <c r="AD7" s="264"/>
      <c r="AE7" s="264"/>
      <c r="AF7" s="264"/>
      <c r="AG7" s="264"/>
      <c r="AH7" s="265"/>
      <c r="AI7" s="76"/>
      <c r="AJ7" s="76"/>
      <c r="AP7" s="33"/>
      <c r="AQ7" s="33"/>
      <c r="AR7" s="33"/>
      <c r="AS7" s="33"/>
      <c r="AT7" s="33"/>
      <c r="AU7" s="33"/>
      <c r="AV7" s="33"/>
      <c r="AW7" s="33"/>
      <c r="AX7" s="33"/>
      <c r="AY7" s="33"/>
      <c r="AZ7" s="33"/>
      <c r="BA7" s="33"/>
      <c r="BB7" s="33"/>
      <c r="BC7" s="33"/>
      <c r="BD7" s="33"/>
      <c r="BE7" s="33"/>
      <c r="BF7" s="33"/>
      <c r="BG7" s="33"/>
      <c r="BH7" s="33"/>
      <c r="BI7" s="33"/>
      <c r="BJ7" s="33"/>
      <c r="BK7" s="33"/>
      <c r="BL7" s="33"/>
      <c r="BM7" s="33"/>
    </row>
    <row r="8" spans="1:65" ht="33" customHeight="1" thickTop="1" thickBot="1" x14ac:dyDescent="0.4">
      <c r="A8" s="266" t="s">
        <v>80</v>
      </c>
      <c r="B8" s="189"/>
      <c r="C8" s="189"/>
      <c r="D8" s="189"/>
      <c r="E8" s="157">
        <f>IF(E7*1.6&gt;=1,1,IF(E7&lt;0.3,0,E7*1.6))</f>
        <v>0</v>
      </c>
      <c r="F8" s="4"/>
      <c r="G8" s="267" t="s">
        <v>87</v>
      </c>
      <c r="H8" s="268"/>
      <c r="I8" s="268"/>
      <c r="J8" s="268"/>
      <c r="K8" s="268"/>
      <c r="L8" s="269"/>
      <c r="O8" s="119"/>
      <c r="P8" s="194"/>
      <c r="Q8" s="195"/>
      <c r="R8" s="169"/>
      <c r="S8" s="193"/>
      <c r="T8" s="170"/>
      <c r="U8" s="169"/>
      <c r="V8" s="170"/>
      <c r="W8" s="156" t="str">
        <f>IF(ISERROR(R8/U8),"",R8/U8)</f>
        <v/>
      </c>
      <c r="X8" s="311"/>
      <c r="Y8" s="298"/>
      <c r="Z8" s="80"/>
      <c r="AA8" s="270" t="s">
        <v>67</v>
      </c>
      <c r="AB8" s="271"/>
      <c r="AC8" s="271"/>
      <c r="AD8" s="271"/>
      <c r="AE8" s="271"/>
      <c r="AF8" s="271"/>
      <c r="AG8" s="271"/>
      <c r="AH8" s="272"/>
      <c r="AI8" s="76"/>
      <c r="AJ8" s="76"/>
      <c r="AP8" s="33"/>
      <c r="AQ8" s="33"/>
      <c r="AR8" s="33"/>
      <c r="AS8" s="33"/>
      <c r="AT8" s="33"/>
      <c r="AU8" s="33"/>
      <c r="AV8" s="33"/>
      <c r="AW8" s="33"/>
      <c r="AX8" s="33"/>
      <c r="AY8" s="33"/>
      <c r="AZ8" s="33"/>
      <c r="BA8" s="33"/>
      <c r="BB8" s="33"/>
      <c r="BC8" s="33"/>
      <c r="BD8" s="33"/>
      <c r="BE8" s="33"/>
      <c r="BF8" s="33"/>
      <c r="BG8" s="33"/>
      <c r="BH8" s="33"/>
      <c r="BI8" s="33"/>
      <c r="BJ8" s="33"/>
      <c r="BK8" s="33"/>
      <c r="BL8" s="33"/>
      <c r="BM8" s="33"/>
    </row>
    <row r="9" spans="1:65" ht="23.25" customHeight="1" thickBot="1" x14ac:dyDescent="0.4">
      <c r="A9" s="171" t="s">
        <v>79</v>
      </c>
      <c r="B9" s="172"/>
      <c r="C9" s="172"/>
      <c r="D9" s="172"/>
      <c r="E9" s="158">
        <f>IF(1-E8 = 1, 0, 1-E8)</f>
        <v>0</v>
      </c>
      <c r="F9" s="5"/>
      <c r="G9" s="173">
        <v>1</v>
      </c>
      <c r="H9" s="174"/>
      <c r="I9" s="174"/>
      <c r="J9" s="174">
        <v>1</v>
      </c>
      <c r="K9" s="174"/>
      <c r="L9" s="175"/>
      <c r="O9" s="95"/>
      <c r="P9" s="196"/>
      <c r="Q9" s="197"/>
      <c r="R9" s="163"/>
      <c r="S9" s="164"/>
      <c r="T9" s="165"/>
      <c r="U9" s="163"/>
      <c r="V9" s="165"/>
      <c r="W9" s="159" t="str">
        <f t="shared" ref="W9:W22" si="0">IF(ISERROR(R9/U9),"",R9/U9)</f>
        <v/>
      </c>
      <c r="X9" s="312">
        <f>SUM(U7:V22)</f>
        <v>0</v>
      </c>
      <c r="Y9" s="299"/>
      <c r="Z9" s="81"/>
      <c r="AA9" s="333" t="s">
        <v>152</v>
      </c>
      <c r="AB9" s="333"/>
      <c r="AC9" s="333"/>
      <c r="AD9" s="333"/>
      <c r="AE9" s="333"/>
      <c r="AF9" s="333"/>
      <c r="AG9" s="333"/>
      <c r="AH9" s="333"/>
      <c r="AI9" s="76"/>
      <c r="AJ9" s="76"/>
      <c r="AP9" s="34"/>
      <c r="AQ9" s="34"/>
      <c r="AR9" s="34"/>
      <c r="AS9" s="34"/>
      <c r="AT9" s="34"/>
      <c r="AU9" s="34"/>
      <c r="AV9" s="34"/>
      <c r="AW9" s="34"/>
      <c r="AX9" s="34"/>
      <c r="AY9" s="34"/>
      <c r="AZ9" s="34"/>
      <c r="BA9" s="34"/>
      <c r="BB9" s="34"/>
      <c r="BC9" s="34"/>
      <c r="BD9" s="34"/>
      <c r="BE9" s="34"/>
      <c r="BF9" s="34"/>
      <c r="BG9" s="34"/>
      <c r="BH9" s="34"/>
      <c r="BI9" s="34"/>
      <c r="BJ9" s="34"/>
      <c r="BK9" s="34"/>
      <c r="BL9" s="34"/>
      <c r="BM9" s="34"/>
    </row>
    <row r="10" spans="1:65" ht="5.25" customHeight="1" thickTop="1" thickBot="1" x14ac:dyDescent="0.4">
      <c r="A10" s="54"/>
      <c r="B10" s="16"/>
      <c r="C10" s="16"/>
      <c r="D10" s="16"/>
      <c r="E10" s="48"/>
      <c r="F10" s="5"/>
      <c r="G10" s="45"/>
      <c r="H10" s="45"/>
      <c r="I10" s="46"/>
      <c r="J10" s="47"/>
      <c r="K10" s="45"/>
      <c r="L10" s="45"/>
      <c r="M10" s="14"/>
      <c r="N10" s="14"/>
      <c r="O10" s="34"/>
      <c r="P10" s="198"/>
      <c r="Q10" s="199"/>
      <c r="R10" s="166"/>
      <c r="S10" s="167"/>
      <c r="T10" s="168"/>
      <c r="U10" s="166"/>
      <c r="V10" s="168"/>
      <c r="W10" s="160"/>
      <c r="X10" s="81"/>
      <c r="Y10" s="81"/>
      <c r="Z10" s="81"/>
      <c r="AA10" s="69"/>
      <c r="AB10" s="70"/>
      <c r="AC10" s="70"/>
      <c r="AD10" s="70"/>
      <c r="AE10" s="70"/>
      <c r="AF10" s="70"/>
      <c r="AG10" s="70"/>
      <c r="AH10" s="71"/>
      <c r="AI10" s="82"/>
      <c r="AJ10" s="82"/>
      <c r="AK10" s="14"/>
      <c r="AL10" s="14"/>
      <c r="AM10" s="14"/>
      <c r="AN10" s="14"/>
      <c r="AO10" s="1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row>
    <row r="11" spans="1:65" ht="34.65" customHeight="1" thickTop="1" thickBot="1" x14ac:dyDescent="0.35">
      <c r="A11" s="176" t="s">
        <v>85</v>
      </c>
      <c r="B11" s="177"/>
      <c r="C11" s="177"/>
      <c r="D11" s="177"/>
      <c r="E11" s="178"/>
      <c r="F11" s="5"/>
      <c r="G11" s="179" t="s">
        <v>94</v>
      </c>
      <c r="H11" s="180"/>
      <c r="I11" s="180"/>
      <c r="J11" s="180"/>
      <c r="K11" s="180"/>
      <c r="L11" s="181"/>
      <c r="O11" s="35"/>
      <c r="P11" s="194"/>
      <c r="Q11" s="195"/>
      <c r="R11" s="169"/>
      <c r="S11" s="193"/>
      <c r="T11" s="170"/>
      <c r="U11" s="169"/>
      <c r="V11" s="170"/>
      <c r="W11" s="156" t="str">
        <f t="shared" si="0"/>
        <v/>
      </c>
      <c r="X11" s="313" t="s">
        <v>138</v>
      </c>
      <c r="Y11" s="314"/>
      <c r="Z11" s="77"/>
      <c r="AA11" s="334" t="s">
        <v>154</v>
      </c>
      <c r="AB11" s="335"/>
      <c r="AC11" s="335"/>
      <c r="AD11" s="335"/>
      <c r="AE11" s="335"/>
      <c r="AF11" s="335"/>
      <c r="AG11" s="335"/>
      <c r="AH11" s="336"/>
      <c r="AI11" s="76"/>
      <c r="AJ11" s="76"/>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ht="22.5" customHeight="1" thickBot="1" x14ac:dyDescent="0.4">
      <c r="A12" s="182" t="s">
        <v>62</v>
      </c>
      <c r="B12" s="183"/>
      <c r="C12" s="183"/>
      <c r="D12" s="183"/>
      <c r="E12" s="57"/>
      <c r="F12" s="5"/>
      <c r="G12" s="184" t="s">
        <v>53</v>
      </c>
      <c r="H12" s="185"/>
      <c r="I12" s="185"/>
      <c r="J12" s="185"/>
      <c r="K12" s="186">
        <f>INDEX(LunchFree,I6)*D17+INDEX(LunchPaid,I7)*D18+INDEX(sixcents,G9)*E12</f>
        <v>0</v>
      </c>
      <c r="L12" s="187"/>
      <c r="P12" s="196"/>
      <c r="Q12" s="197"/>
      <c r="R12" s="163"/>
      <c r="S12" s="164"/>
      <c r="T12" s="165"/>
      <c r="U12" s="163"/>
      <c r="V12" s="165"/>
      <c r="W12" s="159" t="str">
        <f t="shared" si="0"/>
        <v/>
      </c>
      <c r="X12" s="315" t="str">
        <f>IF(ISERROR(X6/X9),"",X6/X9)</f>
        <v/>
      </c>
      <c r="Y12" s="316"/>
      <c r="Z12" s="76"/>
      <c r="AA12" s="76"/>
      <c r="AB12" s="76"/>
      <c r="AC12" s="76"/>
      <c r="AD12" s="76"/>
      <c r="AE12" s="76"/>
      <c r="AF12" s="76"/>
      <c r="AG12" s="76"/>
      <c r="AH12" s="76"/>
      <c r="AI12" s="76"/>
      <c r="AJ12" s="76"/>
    </row>
    <row r="13" spans="1:65" s="13" customFormat="1" ht="21" customHeight="1" thickBot="1" x14ac:dyDescent="0.4">
      <c r="A13" s="237" t="s">
        <v>63</v>
      </c>
      <c r="B13" s="238"/>
      <c r="C13" s="238"/>
      <c r="D13" s="238">
        <v>965</v>
      </c>
      <c r="E13" s="58"/>
      <c r="F13" s="12"/>
      <c r="G13" s="239" t="s">
        <v>54</v>
      </c>
      <c r="H13" s="240"/>
      <c r="I13" s="240"/>
      <c r="J13" s="240"/>
      <c r="K13" s="241">
        <f>INDEX(Breakfree,K6)*D19+INDEX(Breakpaid,K7)*D20</f>
        <v>0</v>
      </c>
      <c r="L13" s="242"/>
      <c r="M13" s="12"/>
      <c r="N13" s="56"/>
      <c r="O13" s="12"/>
      <c r="P13" s="198"/>
      <c r="Q13" s="199"/>
      <c r="R13" s="166"/>
      <c r="S13" s="167"/>
      <c r="T13" s="168"/>
      <c r="U13" s="166"/>
      <c r="V13" s="168"/>
      <c r="W13" s="160"/>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row>
    <row r="14" spans="1:65" s="13" customFormat="1" ht="24" customHeight="1" thickTop="1" thickBot="1" x14ac:dyDescent="0.4">
      <c r="A14" s="243" t="s">
        <v>77</v>
      </c>
      <c r="B14" s="244"/>
      <c r="C14" s="244"/>
      <c r="D14" s="244">
        <f>D12+D13</f>
        <v>965</v>
      </c>
      <c r="E14" s="102">
        <f>E12+E13</f>
        <v>0</v>
      </c>
      <c r="F14" s="12"/>
      <c r="G14" s="245" t="s">
        <v>55</v>
      </c>
      <c r="H14" s="246"/>
      <c r="I14" s="246"/>
      <c r="J14" s="247"/>
      <c r="K14" s="251">
        <f>K12+K13</f>
        <v>0</v>
      </c>
      <c r="L14" s="252"/>
      <c r="M14" s="24"/>
      <c r="N14" s="120"/>
      <c r="O14" s="24"/>
      <c r="P14" s="196"/>
      <c r="Q14" s="197"/>
      <c r="R14" s="163"/>
      <c r="S14" s="164"/>
      <c r="T14" s="165"/>
      <c r="U14" s="163"/>
      <c r="V14" s="165"/>
      <c r="W14" s="159" t="str">
        <f t="shared" si="0"/>
        <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row>
    <row r="15" spans="1:65" s="13" customFormat="1" ht="12" customHeight="1" thickTop="1" thickBot="1" x14ac:dyDescent="0.4">
      <c r="A15" s="255" t="s">
        <v>101</v>
      </c>
      <c r="B15" s="256"/>
      <c r="C15" s="257"/>
      <c r="D15" s="103" t="s">
        <v>75</v>
      </c>
      <c r="E15" s="104" t="s">
        <v>76</v>
      </c>
      <c r="F15" s="12"/>
      <c r="G15" s="248"/>
      <c r="H15" s="249"/>
      <c r="I15" s="249"/>
      <c r="J15" s="250"/>
      <c r="K15" s="253"/>
      <c r="L15" s="254"/>
      <c r="M15" s="24"/>
      <c r="N15" s="24"/>
      <c r="O15" s="24"/>
      <c r="P15" s="198"/>
      <c r="Q15" s="199"/>
      <c r="R15" s="166"/>
      <c r="S15" s="167"/>
      <c r="T15" s="168"/>
      <c r="U15" s="166"/>
      <c r="V15" s="168"/>
      <c r="W15" s="160"/>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row>
    <row r="16" spans="1:65" ht="27.75" customHeight="1" thickBot="1" x14ac:dyDescent="0.5">
      <c r="A16" s="258"/>
      <c r="B16" s="259"/>
      <c r="C16" s="260"/>
      <c r="D16" s="105"/>
      <c r="E16" s="106"/>
      <c r="F16" s="18"/>
      <c r="G16" s="261" t="s">
        <v>56</v>
      </c>
      <c r="H16" s="262"/>
      <c r="I16" s="262"/>
      <c r="J16" s="262"/>
      <c r="K16" s="186">
        <f>INDEX(LunchFree,I6)*E8+INDEX(LunchPaid,I7)*E9+INDEX(sixcents,G9)</f>
        <v>0</v>
      </c>
      <c r="L16" s="187"/>
      <c r="M16" s="36"/>
      <c r="N16" s="36"/>
      <c r="O16" s="36"/>
      <c r="P16" s="194"/>
      <c r="Q16" s="195"/>
      <c r="R16" s="169"/>
      <c r="S16" s="193"/>
      <c r="T16" s="170"/>
      <c r="U16" s="169"/>
      <c r="V16" s="170"/>
      <c r="W16" s="156" t="str">
        <f t="shared" si="0"/>
        <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row>
    <row r="17" spans="1:69" ht="32.25" customHeight="1" thickTop="1" thickBot="1" x14ac:dyDescent="0.35">
      <c r="A17" s="326" t="s">
        <v>10</v>
      </c>
      <c r="B17" s="327"/>
      <c r="C17" s="328"/>
      <c r="D17" s="329">
        <f>ROUND(((E12*D16)+E12)*E8,0)</f>
        <v>0</v>
      </c>
      <c r="E17" s="330"/>
      <c r="F17" s="17"/>
      <c r="G17" s="331" t="s">
        <v>57</v>
      </c>
      <c r="H17" s="332"/>
      <c r="I17" s="332"/>
      <c r="J17" s="332"/>
      <c r="K17" s="241">
        <f>INDEX(Breakfree,K6)*E8+INDEX(Breakpaid,K7)*E9</f>
        <v>0</v>
      </c>
      <c r="L17" s="242"/>
      <c r="M17" s="36"/>
      <c r="N17" s="36"/>
      <c r="O17" s="36"/>
      <c r="P17" s="194"/>
      <c r="Q17" s="195"/>
      <c r="R17" s="169"/>
      <c r="S17" s="193"/>
      <c r="T17" s="170"/>
      <c r="U17" s="169"/>
      <c r="V17" s="170"/>
      <c r="W17" s="156" t="str">
        <f t="shared" si="0"/>
        <v/>
      </c>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row>
    <row r="18" spans="1:69" ht="35.25" customHeight="1" thickTop="1" thickBot="1" x14ac:dyDescent="0.4">
      <c r="A18" s="212" t="s">
        <v>11</v>
      </c>
      <c r="B18" s="213"/>
      <c r="C18" s="214"/>
      <c r="D18" s="215">
        <f>ROUND(((E12*D16)+E12)-D17,0)</f>
        <v>0</v>
      </c>
      <c r="E18" s="216"/>
      <c r="F18" s="17"/>
      <c r="G18" s="234" t="s">
        <v>100</v>
      </c>
      <c r="H18" s="235"/>
      <c r="I18" s="235"/>
      <c r="J18" s="235"/>
      <c r="K18" s="235"/>
      <c r="L18" s="236"/>
      <c r="M18" s="36"/>
      <c r="N18" s="36"/>
      <c r="O18" s="36"/>
      <c r="P18" s="194"/>
      <c r="Q18" s="195"/>
      <c r="R18" s="169"/>
      <c r="S18" s="193"/>
      <c r="T18" s="170"/>
      <c r="U18" s="169"/>
      <c r="V18" s="170"/>
      <c r="W18" s="156" t="str">
        <f t="shared" si="0"/>
        <v/>
      </c>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row>
    <row r="19" spans="1:69" ht="28.5" customHeight="1" thickBot="1" x14ac:dyDescent="0.4">
      <c r="A19" s="212" t="s">
        <v>12</v>
      </c>
      <c r="B19" s="213"/>
      <c r="C19" s="214"/>
      <c r="D19" s="215">
        <f>ROUND(((E13*E16)+E13)*E8,0)</f>
        <v>0</v>
      </c>
      <c r="E19" s="216"/>
      <c r="F19" s="5"/>
      <c r="G19" s="228" t="s">
        <v>96</v>
      </c>
      <c r="H19" s="229"/>
      <c r="I19" s="229"/>
      <c r="J19" s="222"/>
      <c r="K19" s="223"/>
      <c r="L19" s="224"/>
      <c r="M19" s="36"/>
      <c r="N19" s="36"/>
      <c r="O19" s="36"/>
      <c r="P19" s="194"/>
      <c r="Q19" s="195"/>
      <c r="R19" s="169"/>
      <c r="S19" s="193"/>
      <c r="T19" s="170"/>
      <c r="U19" s="169"/>
      <c r="V19" s="170"/>
      <c r="W19" s="156" t="str">
        <f t="shared" si="0"/>
        <v/>
      </c>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O19" s="51"/>
      <c r="BP19" s="51"/>
      <c r="BQ19" s="51"/>
    </row>
    <row r="20" spans="1:69" ht="27.75" customHeight="1" thickBot="1" x14ac:dyDescent="0.4">
      <c r="A20" s="217" t="s">
        <v>13</v>
      </c>
      <c r="B20" s="218"/>
      <c r="C20" s="219"/>
      <c r="D20" s="220">
        <f>ROUND(((E13*E16)+E13)-D19,0)</f>
        <v>0</v>
      </c>
      <c r="E20" s="221"/>
      <c r="F20" s="6"/>
      <c r="G20" s="317" t="s">
        <v>95</v>
      </c>
      <c r="H20" s="318"/>
      <c r="I20" s="318"/>
      <c r="J20" s="225"/>
      <c r="K20" s="226"/>
      <c r="L20" s="227"/>
      <c r="M20" s="36"/>
      <c r="N20" s="36"/>
      <c r="O20" s="36"/>
      <c r="P20" s="194"/>
      <c r="Q20" s="195"/>
      <c r="R20" s="169"/>
      <c r="S20" s="193"/>
      <c r="T20" s="170"/>
      <c r="U20" s="169"/>
      <c r="V20" s="170"/>
      <c r="W20" s="156" t="str">
        <f t="shared" si="0"/>
        <v/>
      </c>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row>
    <row r="21" spans="1:69" s="5" customFormat="1" ht="36.75" customHeight="1" thickTop="1" x14ac:dyDescent="0.35">
      <c r="A21" s="206" t="s">
        <v>102</v>
      </c>
      <c r="B21" s="207"/>
      <c r="C21" s="207"/>
      <c r="D21" s="207"/>
      <c r="E21" s="207"/>
      <c r="F21" s="208"/>
      <c r="G21" s="230" t="s">
        <v>99</v>
      </c>
      <c r="H21" s="231"/>
      <c r="I21" s="231"/>
      <c r="J21" s="122" t="str">
        <f>IF(OR(SUM(J19:L20)=0,K12=0),"",K12-J19)</f>
        <v/>
      </c>
      <c r="K21" s="319" t="s">
        <v>97</v>
      </c>
      <c r="L21" s="320"/>
      <c r="M21" s="36"/>
      <c r="N21" s="36"/>
      <c r="O21" s="36"/>
      <c r="P21" s="194"/>
      <c r="Q21" s="195"/>
      <c r="R21" s="169"/>
      <c r="S21" s="193"/>
      <c r="T21" s="170"/>
      <c r="U21" s="169"/>
      <c r="V21" s="170"/>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s="5" customFormat="1" ht="39.75" customHeight="1" thickBot="1" x14ac:dyDescent="0.4">
      <c r="A22" s="209"/>
      <c r="B22" s="210"/>
      <c r="C22" s="210"/>
      <c r="D22" s="210"/>
      <c r="E22" s="210"/>
      <c r="F22" s="211"/>
      <c r="G22" s="232" t="s">
        <v>98</v>
      </c>
      <c r="H22" s="233"/>
      <c r="I22" s="233"/>
      <c r="J22" s="121" t="str">
        <f>IF(OR(SUM(J19:L20)=0,K13=0),"",K13-J20)</f>
        <v/>
      </c>
      <c r="K22" s="321" t="str">
        <f>IF(SUM(J21:J22)=0,"",SUM(J21:J22))</f>
        <v/>
      </c>
      <c r="L22" s="322"/>
      <c r="M22" s="36"/>
      <c r="N22" s="36"/>
      <c r="O22" s="36"/>
      <c r="P22" s="194"/>
      <c r="Q22" s="195"/>
      <c r="R22" s="169"/>
      <c r="S22" s="193"/>
      <c r="T22" s="170"/>
      <c r="U22" s="169"/>
      <c r="V22" s="170"/>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45.15" customHeight="1" thickTop="1" x14ac:dyDescent="0.45">
      <c r="A23" s="337" t="s">
        <v>0</v>
      </c>
      <c r="B23" s="338"/>
      <c r="C23" s="338"/>
      <c r="D23" s="338"/>
      <c r="E23" s="338"/>
      <c r="F23" s="338"/>
      <c r="G23" s="338"/>
      <c r="H23" s="338"/>
    </row>
    <row r="24" spans="1:69" ht="57" customHeight="1" x14ac:dyDescent="0.35">
      <c r="A24" s="323" t="s">
        <v>142</v>
      </c>
      <c r="B24" s="324"/>
      <c r="C24" s="324"/>
      <c r="D24" s="324"/>
      <c r="E24" s="324"/>
      <c r="F24" s="324"/>
      <c r="G24" s="324"/>
      <c r="H24" s="324"/>
    </row>
    <row r="25" spans="1:69" ht="24" customHeight="1" x14ac:dyDescent="0.35">
      <c r="A25" s="325" t="s">
        <v>1</v>
      </c>
      <c r="B25" s="325"/>
      <c r="C25" s="325"/>
      <c r="D25" s="325" t="s">
        <v>2</v>
      </c>
      <c r="E25" s="325"/>
      <c r="F25" s="325"/>
      <c r="G25" s="325"/>
      <c r="H25" s="325"/>
    </row>
    <row r="26" spans="1:69" ht="21.75" customHeight="1" x14ac:dyDescent="0.35">
      <c r="A26" s="150" t="s">
        <v>143</v>
      </c>
      <c r="B26" s="150" t="s">
        <v>3</v>
      </c>
      <c r="C26" s="150" t="s">
        <v>4</v>
      </c>
      <c r="D26" s="150" t="s">
        <v>143</v>
      </c>
      <c r="E26" s="150" t="s">
        <v>3</v>
      </c>
      <c r="F26" s="325" t="s">
        <v>4</v>
      </c>
      <c r="G26" s="325"/>
      <c r="H26" s="325"/>
      <c r="M26" s="14"/>
      <c r="N26" s="14"/>
      <c r="BN26" s="12"/>
      <c r="BO26" s="12"/>
    </row>
    <row r="27" spans="1:69" ht="15" customHeight="1" x14ac:dyDescent="0.35">
      <c r="A27" s="150" t="s">
        <v>144</v>
      </c>
      <c r="B27" s="60">
        <v>0</v>
      </c>
      <c r="C27" s="60">
        <v>0</v>
      </c>
      <c r="D27" s="153" t="s">
        <v>144</v>
      </c>
      <c r="E27" s="60">
        <v>0</v>
      </c>
      <c r="F27" s="308">
        <v>0</v>
      </c>
      <c r="G27" s="308"/>
      <c r="H27" s="308"/>
      <c r="M27" s="14"/>
      <c r="N27" s="14"/>
      <c r="BN27" s="12"/>
      <c r="BO27" s="12"/>
    </row>
    <row r="28" spans="1:69" ht="15" customHeight="1" x14ac:dyDescent="0.35">
      <c r="A28" s="152"/>
      <c r="B28" s="114" t="s">
        <v>8</v>
      </c>
      <c r="C28" s="114" t="s">
        <v>8</v>
      </c>
      <c r="D28" s="154"/>
      <c r="E28" s="114" t="s">
        <v>8</v>
      </c>
      <c r="F28" s="308" t="s">
        <v>8</v>
      </c>
      <c r="G28" s="308"/>
      <c r="H28" s="308"/>
      <c r="M28" s="14"/>
      <c r="N28" s="14"/>
      <c r="BN28" s="12"/>
      <c r="BO28" s="12"/>
    </row>
    <row r="29" spans="1:69" ht="15" customHeight="1" x14ac:dyDescent="0.35">
      <c r="A29" s="152" t="s">
        <v>145</v>
      </c>
      <c r="B29" s="59">
        <v>3.07</v>
      </c>
      <c r="C29" s="59">
        <v>0.28999999999999998</v>
      </c>
      <c r="D29" s="155" t="s">
        <v>149</v>
      </c>
      <c r="E29" s="59">
        <v>1.66</v>
      </c>
      <c r="F29" s="308">
        <v>0.28999999999999998</v>
      </c>
      <c r="G29" s="308"/>
      <c r="H29" s="308"/>
      <c r="M29" s="14"/>
      <c r="N29" s="14"/>
      <c r="BN29" s="12"/>
      <c r="BO29" s="12"/>
    </row>
    <row r="30" spans="1:69" ht="15" customHeight="1" x14ac:dyDescent="0.35">
      <c r="A30" s="152" t="s">
        <v>146</v>
      </c>
      <c r="B30" s="59">
        <v>3.09</v>
      </c>
      <c r="C30" s="59">
        <v>0.31</v>
      </c>
      <c r="D30" s="155" t="s">
        <v>150</v>
      </c>
      <c r="E30" s="59">
        <v>1.99</v>
      </c>
      <c r="F30" s="308">
        <v>0.28999999999999998</v>
      </c>
      <c r="G30" s="308"/>
      <c r="H30" s="308"/>
      <c r="M30" s="14"/>
      <c r="N30" s="14"/>
      <c r="BN30" s="12"/>
      <c r="BO30" s="12"/>
    </row>
    <row r="31" spans="1:69" x14ac:dyDescent="0.35">
      <c r="A31" s="152" t="s">
        <v>147</v>
      </c>
      <c r="B31" s="59">
        <v>3.24</v>
      </c>
      <c r="C31" s="59">
        <v>0.37</v>
      </c>
      <c r="D31" s="155"/>
      <c r="E31" s="59" t="s">
        <v>5</v>
      </c>
      <c r="F31" s="308" t="s">
        <v>5</v>
      </c>
      <c r="G31" s="308"/>
      <c r="H31" s="308"/>
      <c r="M31" s="14"/>
      <c r="N31" s="14"/>
      <c r="BN31" s="12"/>
      <c r="BO31" s="12"/>
    </row>
    <row r="32" spans="1:69" x14ac:dyDescent="0.35">
      <c r="A32" s="152"/>
      <c r="B32" s="115" t="s">
        <v>5</v>
      </c>
      <c r="C32" s="59" t="s">
        <v>5</v>
      </c>
      <c r="D32" s="155" t="s">
        <v>149</v>
      </c>
      <c r="E32" s="59">
        <v>2.66</v>
      </c>
      <c r="F32" s="308">
        <v>0.43</v>
      </c>
      <c r="G32" s="308"/>
      <c r="H32" s="308"/>
      <c r="M32" s="14"/>
      <c r="N32" s="14"/>
      <c r="BN32" s="12"/>
      <c r="BO32" s="12"/>
    </row>
    <row r="33" spans="1:67" x14ac:dyDescent="0.35">
      <c r="A33" s="152" t="s">
        <v>145</v>
      </c>
      <c r="B33" s="59">
        <v>4.99</v>
      </c>
      <c r="C33" s="59">
        <v>0.48</v>
      </c>
      <c r="D33" s="155" t="s">
        <v>150</v>
      </c>
      <c r="E33" s="59">
        <v>3.19</v>
      </c>
      <c r="F33" s="308">
        <v>0.43</v>
      </c>
      <c r="G33" s="308"/>
      <c r="H33" s="308"/>
      <c r="M33" s="14"/>
      <c r="N33" s="14"/>
      <c r="BN33" s="12"/>
      <c r="BO33" s="12"/>
    </row>
    <row r="34" spans="1:67" x14ac:dyDescent="0.35">
      <c r="A34" s="152" t="s">
        <v>146</v>
      </c>
      <c r="B34" s="59">
        <v>5.01</v>
      </c>
      <c r="C34" s="59">
        <v>0.5</v>
      </c>
      <c r="D34" s="155"/>
      <c r="E34" s="59" t="s">
        <v>6</v>
      </c>
      <c r="F34" s="308" t="s">
        <v>6</v>
      </c>
      <c r="G34" s="308"/>
      <c r="H34" s="308"/>
      <c r="M34" s="14"/>
      <c r="N34" s="14"/>
      <c r="BN34" s="12"/>
      <c r="BO34" s="12"/>
    </row>
    <row r="35" spans="1:67" x14ac:dyDescent="0.35">
      <c r="A35" s="152" t="s">
        <v>147</v>
      </c>
      <c r="B35" s="59">
        <v>5.23</v>
      </c>
      <c r="C35" s="59">
        <v>0.57999999999999996</v>
      </c>
      <c r="D35" s="155" t="s">
        <v>149</v>
      </c>
      <c r="E35" s="59">
        <v>1.94</v>
      </c>
      <c r="F35" s="308">
        <v>0.33</v>
      </c>
      <c r="G35" s="308"/>
      <c r="H35" s="308"/>
      <c r="M35" s="14"/>
      <c r="N35" s="14"/>
      <c r="BN35" s="12"/>
      <c r="BO35" s="12"/>
    </row>
    <row r="36" spans="1:67" x14ac:dyDescent="0.35">
      <c r="A36" s="152"/>
      <c r="B36" s="115" t="s">
        <v>6</v>
      </c>
      <c r="C36" s="59" t="s">
        <v>6</v>
      </c>
      <c r="D36" s="155" t="s">
        <v>150</v>
      </c>
      <c r="E36" s="59">
        <v>2.3199999999999998</v>
      </c>
      <c r="F36" s="308">
        <v>0.33</v>
      </c>
      <c r="G36" s="308"/>
      <c r="H36" s="308"/>
      <c r="M36" s="14"/>
      <c r="N36" s="14"/>
      <c r="BN36" s="12"/>
      <c r="BO36" s="12"/>
    </row>
    <row r="37" spans="1:67" x14ac:dyDescent="0.35">
      <c r="A37" s="152" t="s">
        <v>145</v>
      </c>
      <c r="B37" s="59">
        <v>3.6</v>
      </c>
      <c r="C37" s="59">
        <v>0.34</v>
      </c>
      <c r="D37" s="339" t="s">
        <v>148</v>
      </c>
      <c r="E37" s="59" t="s">
        <v>7</v>
      </c>
      <c r="F37" s="308" t="s">
        <v>7</v>
      </c>
      <c r="G37" s="308"/>
      <c r="H37" s="308"/>
      <c r="M37" s="14"/>
      <c r="N37" s="14"/>
      <c r="BN37" s="12"/>
      <c r="BO37" s="12"/>
    </row>
    <row r="38" spans="1:67" ht="15" customHeight="1" x14ac:dyDescent="0.35">
      <c r="A38" s="152" t="s">
        <v>146</v>
      </c>
      <c r="B38" s="59">
        <v>3.62</v>
      </c>
      <c r="C38" s="59">
        <v>0.36</v>
      </c>
      <c r="D38" s="340"/>
      <c r="E38" s="60"/>
      <c r="F38" s="308"/>
      <c r="G38" s="308"/>
      <c r="H38" s="308"/>
      <c r="M38" s="14"/>
      <c r="N38" s="14"/>
      <c r="BN38" s="12"/>
      <c r="BO38" s="12"/>
    </row>
    <row r="39" spans="1:67" x14ac:dyDescent="0.35">
      <c r="A39" s="152" t="s">
        <v>147</v>
      </c>
      <c r="B39" s="59">
        <v>3.78</v>
      </c>
      <c r="C39" s="59">
        <v>0.42</v>
      </c>
      <c r="D39" s="340"/>
      <c r="E39" s="60"/>
      <c r="F39" s="308"/>
      <c r="G39" s="308"/>
      <c r="H39" s="308"/>
      <c r="M39" s="14"/>
      <c r="N39" s="14"/>
      <c r="BN39" s="12"/>
      <c r="BO39" s="12"/>
    </row>
    <row r="40" spans="1:67" ht="15" customHeight="1" x14ac:dyDescent="0.35">
      <c r="A40" s="339" t="s">
        <v>148</v>
      </c>
      <c r="B40" s="115" t="s">
        <v>7</v>
      </c>
      <c r="C40" s="114" t="s">
        <v>7</v>
      </c>
      <c r="D40" s="340"/>
      <c r="E40" s="60"/>
      <c r="F40" s="308"/>
      <c r="G40" s="308"/>
      <c r="H40" s="308"/>
      <c r="M40" s="14"/>
      <c r="N40" s="14"/>
      <c r="BN40" s="12"/>
      <c r="BO40" s="12"/>
    </row>
    <row r="41" spans="1:67" x14ac:dyDescent="0.35">
      <c r="A41" s="340"/>
      <c r="B41" s="59"/>
      <c r="C41" s="60"/>
      <c r="D41" s="340"/>
      <c r="E41" s="60"/>
      <c r="F41" s="308"/>
      <c r="G41" s="308"/>
      <c r="H41" s="308"/>
      <c r="M41" s="14"/>
      <c r="N41" s="14"/>
      <c r="BN41" s="12"/>
      <c r="BO41" s="12"/>
    </row>
    <row r="42" spans="1:67" x14ac:dyDescent="0.35">
      <c r="A42" s="340"/>
      <c r="B42" s="60"/>
      <c r="C42" s="60"/>
      <c r="D42" s="340"/>
      <c r="E42" s="60"/>
      <c r="F42" s="308"/>
      <c r="G42" s="308"/>
      <c r="H42" s="308"/>
      <c r="M42" s="14"/>
      <c r="N42" s="14"/>
      <c r="BN42" s="12"/>
      <c r="BO42" s="12"/>
    </row>
    <row r="43" spans="1:67" x14ac:dyDescent="0.35">
      <c r="A43" s="340"/>
      <c r="B43" s="60"/>
      <c r="C43" s="60"/>
      <c r="D43" s="340"/>
      <c r="E43" s="60"/>
      <c r="F43" s="308"/>
      <c r="G43" s="308"/>
      <c r="H43" s="308"/>
      <c r="M43" s="14"/>
      <c r="N43" s="14"/>
      <c r="BN43" s="12"/>
      <c r="BO43" s="12"/>
    </row>
    <row r="44" spans="1:67" x14ac:dyDescent="0.35">
      <c r="A44" s="340"/>
      <c r="B44" s="60"/>
      <c r="C44" s="60"/>
      <c r="D44" s="340"/>
      <c r="E44" s="60"/>
      <c r="F44" s="308"/>
      <c r="G44" s="308"/>
      <c r="H44" s="308"/>
      <c r="M44" s="14"/>
      <c r="N44" s="14"/>
      <c r="BN44" s="12"/>
      <c r="BO44" s="12"/>
    </row>
    <row r="45" spans="1:67" x14ac:dyDescent="0.35">
      <c r="A45" s="340"/>
      <c r="B45" s="60"/>
      <c r="C45" s="60"/>
      <c r="D45" s="340"/>
      <c r="E45" s="60"/>
      <c r="F45" s="308"/>
      <c r="G45" s="308"/>
      <c r="H45" s="308"/>
      <c r="I45" s="41"/>
      <c r="J45" s="41"/>
      <c r="K45" s="41"/>
      <c r="L45" s="41"/>
      <c r="M45" s="14"/>
      <c r="N45" s="14"/>
      <c r="BN45" s="12"/>
      <c r="BO45" s="12"/>
    </row>
    <row r="46" spans="1:67" x14ac:dyDescent="0.35">
      <c r="A46" s="340"/>
      <c r="B46" s="60"/>
      <c r="C46" s="60"/>
      <c r="D46" s="340"/>
      <c r="E46" s="60"/>
      <c r="F46" s="308"/>
      <c r="G46" s="308"/>
      <c r="H46" s="308"/>
      <c r="I46" s="43"/>
      <c r="J46" s="43" t="s">
        <v>19</v>
      </c>
      <c r="K46" s="43"/>
      <c r="L46" s="43" t="s">
        <v>20</v>
      </c>
      <c r="M46" s="14"/>
      <c r="N46" s="14"/>
      <c r="BN46" s="12"/>
      <c r="BO46" s="12"/>
    </row>
    <row r="47" spans="1:67" x14ac:dyDescent="0.35">
      <c r="A47" s="340"/>
      <c r="B47" s="60"/>
      <c r="C47" s="60"/>
      <c r="D47" s="340"/>
      <c r="E47" s="60"/>
      <c r="F47" s="308"/>
      <c r="G47" s="308"/>
      <c r="H47" s="308"/>
      <c r="I47" s="43"/>
      <c r="J47" s="43"/>
      <c r="K47" s="43"/>
      <c r="L47" s="43"/>
      <c r="M47" s="14"/>
      <c r="N47" s="14"/>
      <c r="BN47" s="12"/>
      <c r="BO47" s="12"/>
    </row>
    <row r="48" spans="1:67" x14ac:dyDescent="0.35">
      <c r="A48" s="340"/>
      <c r="B48" s="60"/>
      <c r="C48" s="60"/>
      <c r="D48" s="340"/>
      <c r="E48" s="60"/>
      <c r="F48" s="308"/>
      <c r="G48" s="308"/>
      <c r="H48" s="308"/>
      <c r="I48" s="43"/>
      <c r="J48" s="43" t="s">
        <v>15</v>
      </c>
      <c r="K48" s="43"/>
      <c r="L48" s="43" t="s">
        <v>15</v>
      </c>
      <c r="M48" s="14"/>
      <c r="N48" s="14"/>
      <c r="BN48" s="12"/>
      <c r="BO48" s="12"/>
    </row>
    <row r="49" spans="1:67" x14ac:dyDescent="0.35">
      <c r="A49" s="340"/>
      <c r="B49" s="60"/>
      <c r="C49" s="60"/>
      <c r="D49" s="340"/>
      <c r="E49" s="60"/>
      <c r="F49" s="308"/>
      <c r="G49" s="308"/>
      <c r="H49" s="308"/>
      <c r="I49" s="43"/>
      <c r="J49" s="43" t="s">
        <v>16</v>
      </c>
      <c r="K49" s="43"/>
      <c r="L49" s="43" t="s">
        <v>16</v>
      </c>
      <c r="M49" s="14"/>
      <c r="N49" s="14"/>
      <c r="BN49" s="12"/>
      <c r="BO49" s="12"/>
    </row>
    <row r="50" spans="1:67" x14ac:dyDescent="0.35">
      <c r="A50" s="340"/>
      <c r="B50" s="60" t="s">
        <v>9</v>
      </c>
      <c r="C50" s="60"/>
      <c r="D50" s="340"/>
      <c r="E50" s="60"/>
      <c r="F50" s="308"/>
      <c r="G50" s="308">
        <v>0</v>
      </c>
      <c r="H50" s="308"/>
      <c r="M50" s="14"/>
      <c r="N50" s="14"/>
      <c r="BN50" s="12"/>
      <c r="BO50" s="12"/>
    </row>
    <row r="51" spans="1:67" x14ac:dyDescent="0.35">
      <c r="A51" s="341"/>
      <c r="B51" s="60"/>
      <c r="C51" s="60"/>
      <c r="D51" s="341"/>
      <c r="E51" s="60"/>
      <c r="F51" s="308"/>
      <c r="G51" s="308">
        <v>0.06</v>
      </c>
      <c r="H51" s="308"/>
      <c r="M51" s="14"/>
      <c r="N51" s="14"/>
      <c r="BN51" s="12"/>
      <c r="BO51" s="12"/>
    </row>
    <row r="52" spans="1:67" x14ac:dyDescent="0.35">
      <c r="A52" s="53"/>
      <c r="B52" s="53"/>
      <c r="C52" s="53"/>
      <c r="D52" s="53"/>
      <c r="E52" s="44"/>
      <c r="G52" s="101">
        <v>0</v>
      </c>
    </row>
    <row r="53" spans="1:67" x14ac:dyDescent="0.35">
      <c r="A53" s="53"/>
      <c r="B53" s="53"/>
      <c r="C53" s="53"/>
      <c r="D53" s="53"/>
      <c r="E53" s="44"/>
      <c r="G53" s="101">
        <v>0.06</v>
      </c>
    </row>
    <row r="54" spans="1:67" x14ac:dyDescent="0.35">
      <c r="A54" s="53"/>
      <c r="B54" s="53"/>
      <c r="C54" s="53"/>
      <c r="D54" s="53"/>
      <c r="E54" s="44"/>
    </row>
    <row r="55" spans="1:67" x14ac:dyDescent="0.35">
      <c r="A55" s="53"/>
      <c r="B55" s="53"/>
      <c r="C55" s="53"/>
      <c r="D55" s="53"/>
      <c r="E55" s="44"/>
    </row>
    <row r="56" spans="1:67" x14ac:dyDescent="0.35">
      <c r="A56" s="53"/>
      <c r="B56" s="53"/>
      <c r="C56" s="53"/>
      <c r="D56" s="53"/>
      <c r="E56" s="44"/>
    </row>
    <row r="57" spans="1:67" x14ac:dyDescent="0.35">
      <c r="A57" s="53"/>
      <c r="B57" s="53"/>
      <c r="C57" s="53"/>
      <c r="D57" s="53"/>
      <c r="E57" s="44"/>
    </row>
    <row r="58" spans="1:67" x14ac:dyDescent="0.35">
      <c r="A58" s="53"/>
      <c r="B58" s="53"/>
      <c r="C58" s="53"/>
      <c r="D58" s="53"/>
      <c r="E58" s="44"/>
    </row>
    <row r="59" spans="1:67" x14ac:dyDescent="0.35">
      <c r="A59" s="53"/>
      <c r="B59" s="53"/>
      <c r="C59" s="53"/>
      <c r="D59" s="53"/>
      <c r="E59" s="44"/>
    </row>
    <row r="71" spans="1:5" x14ac:dyDescent="0.35">
      <c r="A71" s="53"/>
      <c r="B71" s="53"/>
      <c r="C71" s="53"/>
      <c r="D71" s="53"/>
      <c r="E71" s="44"/>
    </row>
    <row r="72" spans="1:5" x14ac:dyDescent="0.35">
      <c r="A72" s="53"/>
      <c r="B72" s="53"/>
      <c r="C72" s="53"/>
      <c r="D72" s="53"/>
      <c r="E72" s="44"/>
    </row>
    <row r="73" spans="1:5" x14ac:dyDescent="0.35">
      <c r="A73" s="53"/>
      <c r="B73" s="53"/>
      <c r="C73" s="53"/>
      <c r="D73" s="53"/>
      <c r="E73" s="44"/>
    </row>
    <row r="74" spans="1:5" x14ac:dyDescent="0.35">
      <c r="A74" s="53"/>
      <c r="B74" s="53"/>
      <c r="C74" s="53"/>
      <c r="D74" s="53"/>
      <c r="E74" s="44"/>
    </row>
    <row r="75" spans="1:5" x14ac:dyDescent="0.35">
      <c r="A75" s="53"/>
      <c r="B75" s="53"/>
      <c r="C75" s="53"/>
      <c r="D75" s="53"/>
      <c r="E75" s="44"/>
    </row>
    <row r="76" spans="1:5" x14ac:dyDescent="0.35">
      <c r="A76" s="53"/>
      <c r="B76" s="53"/>
      <c r="C76" s="53"/>
      <c r="D76" s="53"/>
      <c r="E76" s="44"/>
    </row>
    <row r="79" spans="1:5" ht="24.75" customHeight="1" x14ac:dyDescent="0.35"/>
    <row r="93" ht="72.75" customHeight="1" x14ac:dyDescent="0.35"/>
  </sheetData>
  <dataConsolidate/>
  <mergeCells count="143">
    <mergeCell ref="AA9:AH9"/>
    <mergeCell ref="AA11:AH11"/>
    <mergeCell ref="A23:H23"/>
    <mergeCell ref="F37:H37"/>
    <mergeCell ref="F38:H38"/>
    <mergeCell ref="F39:H39"/>
    <mergeCell ref="F40:H40"/>
    <mergeCell ref="F46:H46"/>
    <mergeCell ref="F47:H47"/>
    <mergeCell ref="A40:A51"/>
    <mergeCell ref="D37:D51"/>
    <mergeCell ref="F32:H32"/>
    <mergeCell ref="F33:H33"/>
    <mergeCell ref="F34:H34"/>
    <mergeCell ref="F35:H35"/>
    <mergeCell ref="F36:H36"/>
    <mergeCell ref="F41:H41"/>
    <mergeCell ref="F42:H42"/>
    <mergeCell ref="F43:H43"/>
    <mergeCell ref="F44:H44"/>
    <mergeCell ref="F45:H45"/>
    <mergeCell ref="F48:H48"/>
    <mergeCell ref="F49:H49"/>
    <mergeCell ref="F50:H50"/>
    <mergeCell ref="F51:H51"/>
    <mergeCell ref="F31:H31"/>
    <mergeCell ref="X3:Y3"/>
    <mergeCell ref="X7:Y8"/>
    <mergeCell ref="X9:Y9"/>
    <mergeCell ref="X11:Y11"/>
    <mergeCell ref="X12:Y12"/>
    <mergeCell ref="G6:H6"/>
    <mergeCell ref="G20:I20"/>
    <mergeCell ref="K21:L21"/>
    <mergeCell ref="K22:L22"/>
    <mergeCell ref="A24:H24"/>
    <mergeCell ref="F26:H26"/>
    <mergeCell ref="F27:H27"/>
    <mergeCell ref="F28:H28"/>
    <mergeCell ref="F29:H29"/>
    <mergeCell ref="F30:H30"/>
    <mergeCell ref="A25:C25"/>
    <mergeCell ref="D25:H25"/>
    <mergeCell ref="A17:C17"/>
    <mergeCell ref="D17:E17"/>
    <mergeCell ref="G17:J17"/>
    <mergeCell ref="K17:L17"/>
    <mergeCell ref="A18:C18"/>
    <mergeCell ref="AA7:AH7"/>
    <mergeCell ref="A8:D8"/>
    <mergeCell ref="G8:L8"/>
    <mergeCell ref="AA8:AH8"/>
    <mergeCell ref="P7:Q7"/>
    <mergeCell ref="P8:Q8"/>
    <mergeCell ref="U7:V7"/>
    <mergeCell ref="A1:L1"/>
    <mergeCell ref="O1:Q1"/>
    <mergeCell ref="AA1:AH6"/>
    <mergeCell ref="A3:E3"/>
    <mergeCell ref="G3:L4"/>
    <mergeCell ref="A4:C4"/>
    <mergeCell ref="D4:E4"/>
    <mergeCell ref="A5:D5"/>
    <mergeCell ref="G5:L5"/>
    <mergeCell ref="A6:D6"/>
    <mergeCell ref="X4:Y5"/>
    <mergeCell ref="X6:Y6"/>
    <mergeCell ref="P3:W4"/>
    <mergeCell ref="W5:W6"/>
    <mergeCell ref="D18:E18"/>
    <mergeCell ref="G18:L18"/>
    <mergeCell ref="A13:D13"/>
    <mergeCell ref="G13:J13"/>
    <mergeCell ref="K13:L13"/>
    <mergeCell ref="A14:D14"/>
    <mergeCell ref="G14:J15"/>
    <mergeCell ref="K14:L15"/>
    <mergeCell ref="A15:C16"/>
    <mergeCell ref="G16:J16"/>
    <mergeCell ref="K16:L16"/>
    <mergeCell ref="A21:F22"/>
    <mergeCell ref="A19:C19"/>
    <mergeCell ref="D19:E19"/>
    <mergeCell ref="A20:C20"/>
    <mergeCell ref="D20:E20"/>
    <mergeCell ref="J19:L19"/>
    <mergeCell ref="J20:L20"/>
    <mergeCell ref="G19:I19"/>
    <mergeCell ref="G21:I21"/>
    <mergeCell ref="G22:I22"/>
    <mergeCell ref="P22:Q22"/>
    <mergeCell ref="R22:T22"/>
    <mergeCell ref="U22:V22"/>
    <mergeCell ref="P19:Q19"/>
    <mergeCell ref="R19:T19"/>
    <mergeCell ref="U19:V19"/>
    <mergeCell ref="R9:T10"/>
    <mergeCell ref="U9:V10"/>
    <mergeCell ref="R16:T16"/>
    <mergeCell ref="U16:V16"/>
    <mergeCell ref="U11:V11"/>
    <mergeCell ref="P16:Q16"/>
    <mergeCell ref="P12:Q13"/>
    <mergeCell ref="R12:T13"/>
    <mergeCell ref="U12:V13"/>
    <mergeCell ref="U17:V17"/>
    <mergeCell ref="P18:Q18"/>
    <mergeCell ref="R18:T18"/>
    <mergeCell ref="U18:V18"/>
    <mergeCell ref="P9:Q10"/>
    <mergeCell ref="P20:Q20"/>
    <mergeCell ref="R20:T20"/>
    <mergeCell ref="U20:V20"/>
    <mergeCell ref="P21:Q21"/>
    <mergeCell ref="R21:T21"/>
    <mergeCell ref="U21:V21"/>
    <mergeCell ref="P11:Q11"/>
    <mergeCell ref="R11:T11"/>
    <mergeCell ref="P17:Q17"/>
    <mergeCell ref="R17:T17"/>
    <mergeCell ref="P14:Q15"/>
    <mergeCell ref="U5:V6"/>
    <mergeCell ref="R7:T7"/>
    <mergeCell ref="P5:Q6"/>
    <mergeCell ref="R5:T6"/>
    <mergeCell ref="R8:T8"/>
    <mergeCell ref="W9:W10"/>
    <mergeCell ref="W12:W13"/>
    <mergeCell ref="W14:W15"/>
    <mergeCell ref="A2:C2"/>
    <mergeCell ref="D2:H2"/>
    <mergeCell ref="R14:T15"/>
    <mergeCell ref="U14:V15"/>
    <mergeCell ref="U8:V8"/>
    <mergeCell ref="A9:D9"/>
    <mergeCell ref="G9:L9"/>
    <mergeCell ref="A11:E11"/>
    <mergeCell ref="G11:L11"/>
    <mergeCell ref="A12:D12"/>
    <mergeCell ref="G12:J12"/>
    <mergeCell ref="K12:L12"/>
    <mergeCell ref="A7:D7"/>
    <mergeCell ref="G7:H7"/>
  </mergeCells>
  <conditionalFormatting sqref="E7">
    <cfRule type="cellIs" dxfId="7" priority="8" operator="greaterThanOrEqual">
      <formula>0.4</formula>
    </cfRule>
    <cfRule type="expression" dxfId="6" priority="9">
      <formula>IF(OR($E$7&lt;0.4,$E$7&gt;1),1,0)</formula>
    </cfRule>
  </conditionalFormatting>
  <conditionalFormatting sqref="J21:J22 K22">
    <cfRule type="cellIs" dxfId="5" priority="6" stopIfTrue="1" operator="greaterThanOrEqual">
      <formula>0</formula>
    </cfRule>
    <cfRule type="cellIs" dxfId="4" priority="7" stopIfTrue="1" operator="lessThan">
      <formula>0</formula>
    </cfRule>
  </conditionalFormatting>
  <conditionalFormatting sqref="J21:J22 K22:L22">
    <cfRule type="containsBlanks" dxfId="3" priority="10" stopIfTrue="1">
      <formula>LEN(TRIM(J21))=0</formula>
    </cfRule>
  </conditionalFormatting>
  <conditionalFormatting sqref="X12:Y12">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7">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formula1>IF(E5/E6&gt;1,"ERROR",IF(E5/E6&lt;0.4,"CHECK",E5/E6))</formula1>
    </dataValidation>
    <dataValidation type="custom" errorStyle="warning" operator="lessThanOrEqual" allowBlank="1" showInputMessage="1" showErrorMessage="1" errorTitle="Check Eligibility!!" error="Invalid Identified Student Percentage!!  _x000a__x000a_Identified Student Percentage is less than 40%" sqref="E5">
      <formula1>IF(E5/E6&gt;1,"ERROR",IF(E5/E6&lt;0.4,"CHECK",E5/E6))</formula1>
    </dataValidation>
  </dataValidations>
  <hyperlinks>
    <hyperlink ref="D4:E4" location="Identified" display="Click to define: Identified Students"/>
    <hyperlink ref="AA8:AH8" location="'Federal Estimator'!A1" display="Click here to go back to the Estimator"/>
    <hyperlink ref="O1:Q1" location="'Reimbursement Rates'!A1" display="If you do not know your reimbursement rate click here"/>
  </hyperlinks>
  <printOptions horizontalCentered="1"/>
  <pageMargins left="0.15" right="0.15" top="0.75" bottom="0.5" header="0.3" footer="0.3"/>
  <pageSetup scale="85" orientation="landscape" r:id="rId1"/>
  <headerFooter>
    <oddHeader>&amp;L                                               &amp;RAttachment D, Supts Memo No. 108-16 
April 29, 2016</oddHeader>
  </headerFooter>
  <ignoredErrors>
    <ignoredError sqref="X6 W9:X9 W12:X12 W8 W11 W14 W16:W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152400</xdr:colOff>
                    <xdr:row>5</xdr:row>
                    <xdr:rowOff>0</xdr:rowOff>
                  </from>
                  <to>
                    <xdr:col>9</xdr:col>
                    <xdr:colOff>279400</xdr:colOff>
                    <xdr:row>5</xdr:row>
                    <xdr:rowOff>254000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7</xdr:col>
                    <xdr:colOff>146050</xdr:colOff>
                    <xdr:row>6</xdr:row>
                    <xdr:rowOff>0</xdr:rowOff>
                  </from>
                  <to>
                    <xdr:col>9</xdr:col>
                    <xdr:colOff>279400</xdr:colOff>
                    <xdr:row>6</xdr:row>
                    <xdr:rowOff>260350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9</xdr:col>
                    <xdr:colOff>533400</xdr:colOff>
                    <xdr:row>5</xdr:row>
                    <xdr:rowOff>6350</xdr:rowOff>
                  </from>
                  <to>
                    <xdr:col>10</xdr:col>
                    <xdr:colOff>463550</xdr:colOff>
                    <xdr:row>5</xdr:row>
                    <xdr:rowOff>260350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9</xdr:col>
                    <xdr:colOff>533400</xdr:colOff>
                    <xdr:row>6</xdr:row>
                    <xdr:rowOff>0</xdr:rowOff>
                  </from>
                  <to>
                    <xdr:col>10</xdr:col>
                    <xdr:colOff>463550</xdr:colOff>
                    <xdr:row>6</xdr:row>
                    <xdr:rowOff>260350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8</xdr:col>
                    <xdr:colOff>0</xdr:colOff>
                    <xdr:row>8</xdr:row>
                    <xdr:rowOff>31750</xdr:rowOff>
                  </from>
                  <to>
                    <xdr:col>9</xdr:col>
                    <xdr:colOff>1193800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93"/>
  <sheetViews>
    <sheetView showGridLines="0" zoomScaleNormal="100" workbookViewId="0">
      <selection activeCell="O18" sqref="O18"/>
    </sheetView>
  </sheetViews>
  <sheetFormatPr defaultRowHeight="14.5" x14ac:dyDescent="0.35"/>
  <cols>
    <col min="1" max="1" width="14.81640625" customWidth="1"/>
    <col min="2" max="2" width="16.1796875" customWidth="1"/>
    <col min="3" max="3" width="30.90625" customWidth="1"/>
    <col min="4" max="4" width="14.90625" customWidth="1"/>
    <col min="5" max="5" width="14.6328125" customWidth="1"/>
    <col min="6" max="6" width="0.90625" customWidth="1"/>
    <col min="7" max="7" width="5.36328125" customWidth="1"/>
    <col min="8" max="8" width="10.6328125" customWidth="1"/>
    <col min="9" max="9" width="3.90625" customWidth="1"/>
    <col min="10" max="10" width="15.90625" customWidth="1"/>
    <col min="11" max="11" width="8.36328125" customWidth="1"/>
    <col min="12" max="12" width="5.08984375" customWidth="1"/>
    <col min="13" max="13" width="0.36328125" style="12" customWidth="1"/>
    <col min="14" max="14" width="14.6328125" style="12" customWidth="1"/>
    <col min="15" max="15" width="14.36328125" style="12" customWidth="1"/>
    <col min="16" max="22" width="10.36328125" style="12" customWidth="1"/>
    <col min="23" max="25" width="5.36328125" style="12" customWidth="1"/>
    <col min="26" max="28" width="4.36328125" style="12" customWidth="1"/>
    <col min="29" max="29" width="11.81640625" style="12" customWidth="1"/>
    <col min="30" max="30" width="12.36328125" style="12" customWidth="1"/>
    <col min="31" max="31" width="13.1796875" style="12" customWidth="1"/>
    <col min="32" max="32" width="19.6328125" style="12" customWidth="1"/>
    <col min="33" max="34" width="9.36328125" style="12" customWidth="1"/>
    <col min="35" max="35" width="11.08984375" style="12" customWidth="1"/>
    <col min="36" max="36" width="4.36328125" style="12" customWidth="1"/>
    <col min="37" max="38" width="7.1796875" style="12" customWidth="1"/>
    <col min="39" max="39" width="36.6328125" style="12" customWidth="1"/>
    <col min="40" max="63" width="4.36328125" style="12" customWidth="1"/>
    <col min="65" max="67" width="9.08984375" style="14" customWidth="1"/>
  </cols>
  <sheetData>
    <row r="1" spans="1:69" ht="38.25" customHeight="1" thickTop="1" thickBot="1" x14ac:dyDescent="0.4">
      <c r="A1" s="273" t="s">
        <v>92</v>
      </c>
      <c r="B1" s="274"/>
      <c r="C1" s="274"/>
      <c r="D1" s="274"/>
      <c r="E1" s="274"/>
      <c r="F1" s="274"/>
      <c r="G1" s="274"/>
      <c r="H1" s="274"/>
      <c r="I1" s="274"/>
      <c r="J1" s="274"/>
      <c r="K1" s="274"/>
      <c r="L1" s="275"/>
      <c r="O1" s="276" t="s">
        <v>90</v>
      </c>
      <c r="P1" s="276"/>
      <c r="Q1" s="276"/>
      <c r="R1" s="31"/>
      <c r="S1" s="31"/>
      <c r="T1" s="31"/>
      <c r="U1" s="31"/>
      <c r="V1" s="31"/>
      <c r="W1" s="75"/>
      <c r="X1" s="75"/>
      <c r="Y1" s="277" t="s">
        <v>91</v>
      </c>
      <c r="Z1" s="278"/>
      <c r="AA1" s="278"/>
      <c r="AB1" s="278"/>
      <c r="AC1" s="278"/>
      <c r="AD1" s="278"/>
      <c r="AE1" s="278"/>
      <c r="AF1" s="279"/>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4">
      <c r="A2" s="55"/>
      <c r="B2" s="47"/>
      <c r="C2" s="47"/>
      <c r="D2" s="47"/>
      <c r="E2" s="47"/>
      <c r="F2" s="47"/>
      <c r="G2" s="47"/>
      <c r="H2" s="47"/>
      <c r="I2" s="47"/>
      <c r="J2" s="47"/>
      <c r="K2" s="47"/>
      <c r="L2" s="47"/>
      <c r="W2" s="76"/>
      <c r="X2" s="76"/>
      <c r="Y2" s="263"/>
      <c r="Z2" s="264"/>
      <c r="AA2" s="264"/>
      <c r="AB2" s="264"/>
      <c r="AC2" s="264"/>
      <c r="AD2" s="264"/>
      <c r="AE2" s="264"/>
      <c r="AF2" s="265"/>
      <c r="AG2" s="76"/>
      <c r="AH2" s="76"/>
    </row>
    <row r="3" spans="1:69" ht="36" customHeight="1" thickTop="1" x14ac:dyDescent="0.35">
      <c r="A3" s="280" t="s">
        <v>93</v>
      </c>
      <c r="B3" s="281"/>
      <c r="C3" s="281"/>
      <c r="D3" s="281"/>
      <c r="E3" s="282"/>
      <c r="F3" s="2"/>
      <c r="G3" s="283" t="s">
        <v>83</v>
      </c>
      <c r="H3" s="284"/>
      <c r="I3" s="284"/>
      <c r="J3" s="284"/>
      <c r="K3" s="284"/>
      <c r="L3" s="285"/>
      <c r="R3" s="35"/>
      <c r="S3" s="35"/>
      <c r="T3" s="35"/>
      <c r="U3" s="35"/>
      <c r="V3" s="35"/>
      <c r="W3" s="77"/>
      <c r="X3" s="77"/>
      <c r="Y3" s="263"/>
      <c r="Z3" s="264"/>
      <c r="AA3" s="264"/>
      <c r="AB3" s="264"/>
      <c r="AC3" s="264"/>
      <c r="AD3" s="264"/>
      <c r="AE3" s="264"/>
      <c r="AF3" s="265"/>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5">
      <c r="A4" s="289" t="s">
        <v>68</v>
      </c>
      <c r="B4" s="290"/>
      <c r="C4" s="290"/>
      <c r="D4" s="291" t="s">
        <v>65</v>
      </c>
      <c r="E4" s="292"/>
      <c r="F4" s="2"/>
      <c r="G4" s="286"/>
      <c r="H4" s="287"/>
      <c r="I4" s="287"/>
      <c r="J4" s="287"/>
      <c r="K4" s="287"/>
      <c r="L4" s="288"/>
      <c r="N4" s="96"/>
      <c r="O4" s="97"/>
      <c r="P4" s="98"/>
      <c r="Q4" s="35"/>
      <c r="R4" s="35"/>
      <c r="S4" s="35"/>
      <c r="T4" s="35"/>
      <c r="U4" s="35"/>
      <c r="V4" s="35"/>
      <c r="W4" s="77"/>
      <c r="X4" s="77"/>
      <c r="Y4" s="263"/>
      <c r="Z4" s="264"/>
      <c r="AA4" s="264"/>
      <c r="AB4" s="264"/>
      <c r="AC4" s="264"/>
      <c r="AD4" s="264"/>
      <c r="AE4" s="264"/>
      <c r="AF4" s="265"/>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45">
      <c r="A5" s="182" t="s">
        <v>42</v>
      </c>
      <c r="B5" s="293"/>
      <c r="C5" s="293"/>
      <c r="D5" s="293"/>
      <c r="E5" s="57"/>
      <c r="F5" s="3"/>
      <c r="G5" s="294" t="s">
        <v>82</v>
      </c>
      <c r="H5" s="295"/>
      <c r="I5" s="295"/>
      <c r="J5" s="295"/>
      <c r="K5" s="295"/>
      <c r="L5" s="296"/>
      <c r="N5" s="96"/>
      <c r="O5" s="97"/>
      <c r="P5" s="98"/>
      <c r="Q5" s="37"/>
      <c r="R5" s="37"/>
      <c r="S5" s="37"/>
      <c r="T5" s="37"/>
      <c r="U5" s="37"/>
      <c r="V5" s="37"/>
      <c r="W5" s="78"/>
      <c r="X5" s="78"/>
      <c r="Y5" s="263"/>
      <c r="Z5" s="264"/>
      <c r="AA5" s="264"/>
      <c r="AB5" s="264"/>
      <c r="AC5" s="264"/>
      <c r="AD5" s="264"/>
      <c r="AE5" s="264"/>
      <c r="AF5" s="265"/>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4">
      <c r="A6" s="237" t="s">
        <v>43</v>
      </c>
      <c r="B6" s="297"/>
      <c r="C6" s="297"/>
      <c r="D6" s="297"/>
      <c r="E6" s="58"/>
      <c r="F6" s="3"/>
      <c r="G6" s="191" t="s">
        <v>51</v>
      </c>
      <c r="H6" s="192"/>
      <c r="I6" s="61">
        <v>1</v>
      </c>
      <c r="J6" s="38"/>
      <c r="K6" s="61">
        <v>1</v>
      </c>
      <c r="L6" s="49"/>
      <c r="O6" s="32"/>
      <c r="P6" s="32"/>
      <c r="Q6" s="32"/>
      <c r="R6" s="32"/>
      <c r="S6" s="32"/>
      <c r="T6" s="32"/>
      <c r="U6" s="32"/>
      <c r="V6" s="32"/>
      <c r="W6" s="79"/>
      <c r="X6" s="79"/>
      <c r="Y6" s="263"/>
      <c r="Z6" s="264"/>
      <c r="AA6" s="264"/>
      <c r="AB6" s="264"/>
      <c r="AC6" s="264"/>
      <c r="AD6" s="264"/>
      <c r="AE6" s="264"/>
      <c r="AF6" s="265"/>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35">
      <c r="A7" s="188" t="s">
        <v>84</v>
      </c>
      <c r="B7" s="189"/>
      <c r="C7" s="189"/>
      <c r="D7" s="190"/>
      <c r="E7" s="116">
        <f>IF(ISERROR(E5/E6),0, E5/E6)</f>
        <v>0</v>
      </c>
      <c r="F7" s="4"/>
      <c r="G7" s="191" t="s">
        <v>52</v>
      </c>
      <c r="H7" s="192"/>
      <c r="I7" s="62">
        <v>1</v>
      </c>
      <c r="J7" s="11"/>
      <c r="K7" s="62">
        <v>1</v>
      </c>
      <c r="L7" s="50"/>
      <c r="O7" s="33"/>
      <c r="P7" s="33"/>
      <c r="Q7" s="33"/>
      <c r="R7" s="33"/>
      <c r="S7" s="33"/>
      <c r="T7" s="33"/>
      <c r="U7" s="33"/>
      <c r="V7" s="33"/>
      <c r="W7" s="80"/>
      <c r="X7" s="80"/>
      <c r="Y7" s="263" t="s">
        <v>64</v>
      </c>
      <c r="Z7" s="264"/>
      <c r="AA7" s="264"/>
      <c r="AB7" s="264"/>
      <c r="AC7" s="264"/>
      <c r="AD7" s="264"/>
      <c r="AE7" s="264"/>
      <c r="AF7" s="265"/>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35">
      <c r="A8" s="266" t="s">
        <v>80</v>
      </c>
      <c r="B8" s="189"/>
      <c r="C8" s="189"/>
      <c r="D8" s="189"/>
      <c r="E8" s="117">
        <f>IF(E7*1.6&gt;=1,1,IF(E7&lt;0.3,0,E7*1.6))</f>
        <v>0</v>
      </c>
      <c r="F8" s="4"/>
      <c r="G8" s="267" t="s">
        <v>87</v>
      </c>
      <c r="H8" s="268"/>
      <c r="I8" s="268"/>
      <c r="J8" s="268"/>
      <c r="K8" s="268"/>
      <c r="L8" s="269"/>
      <c r="O8" s="119"/>
      <c r="P8" s="33"/>
      <c r="Q8" s="33"/>
      <c r="R8" s="33"/>
      <c r="S8" s="33"/>
      <c r="T8" s="33"/>
      <c r="U8" s="33"/>
      <c r="V8" s="33"/>
      <c r="W8" s="80"/>
      <c r="X8" s="80"/>
      <c r="Y8" s="270" t="s">
        <v>67</v>
      </c>
      <c r="Z8" s="271"/>
      <c r="AA8" s="271"/>
      <c r="AB8" s="271"/>
      <c r="AC8" s="271"/>
      <c r="AD8" s="271"/>
      <c r="AE8" s="271"/>
      <c r="AF8" s="272"/>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35">
      <c r="A9" s="171" t="s">
        <v>79</v>
      </c>
      <c r="B9" s="172"/>
      <c r="C9" s="172"/>
      <c r="D9" s="172"/>
      <c r="E9" s="118">
        <f>IF(1-E8 = 1, 0, 1-E8)</f>
        <v>0</v>
      </c>
      <c r="F9" s="5"/>
      <c r="G9" s="173">
        <v>1</v>
      </c>
      <c r="H9" s="174"/>
      <c r="I9" s="174"/>
      <c r="J9" s="174">
        <v>1</v>
      </c>
      <c r="K9" s="174"/>
      <c r="L9" s="175"/>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35">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65" customHeight="1" thickTop="1" thickBot="1" x14ac:dyDescent="0.35">
      <c r="A11" s="176" t="s">
        <v>85</v>
      </c>
      <c r="B11" s="177"/>
      <c r="C11" s="177"/>
      <c r="D11" s="177"/>
      <c r="E11" s="178"/>
      <c r="F11" s="5"/>
      <c r="G11" s="355" t="s">
        <v>78</v>
      </c>
      <c r="H11" s="180"/>
      <c r="I11" s="180"/>
      <c r="J11" s="180"/>
      <c r="K11" s="180"/>
      <c r="L11" s="181"/>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35">
      <c r="A12" s="182" t="s">
        <v>62</v>
      </c>
      <c r="B12" s="183"/>
      <c r="C12" s="183"/>
      <c r="D12" s="183"/>
      <c r="E12" s="57"/>
      <c r="F12" s="5"/>
      <c r="G12" s="184" t="s">
        <v>53</v>
      </c>
      <c r="H12" s="185"/>
      <c r="I12" s="185"/>
      <c r="J12" s="185"/>
      <c r="K12" s="186">
        <f>INDEX(LunchFree,I6)*D17+INDEX(LunchPaid,I7)*D18+INDEX(sixcents,G9)*E12</f>
        <v>0</v>
      </c>
      <c r="L12" s="187"/>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35">
      <c r="A13" s="237" t="s">
        <v>63</v>
      </c>
      <c r="B13" s="238"/>
      <c r="C13" s="238"/>
      <c r="D13" s="238">
        <v>965</v>
      </c>
      <c r="E13" s="58"/>
      <c r="F13" s="12"/>
      <c r="G13" s="239" t="s">
        <v>54</v>
      </c>
      <c r="H13" s="240"/>
      <c r="I13" s="240"/>
      <c r="J13" s="240"/>
      <c r="K13" s="241">
        <f>INDEX(Breakfree,K6)*D19+INDEX(Breakpaid,K7)*D20</f>
        <v>0</v>
      </c>
      <c r="L13" s="24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4">
      <c r="A14" s="243" t="s">
        <v>77</v>
      </c>
      <c r="B14" s="244"/>
      <c r="C14" s="244"/>
      <c r="D14" s="244">
        <f>D12+D13</f>
        <v>965</v>
      </c>
      <c r="E14" s="102">
        <f>E12+E13</f>
        <v>0</v>
      </c>
      <c r="F14" s="12"/>
      <c r="G14" s="245" t="s">
        <v>55</v>
      </c>
      <c r="H14" s="246"/>
      <c r="I14" s="246"/>
      <c r="J14" s="247"/>
      <c r="K14" s="251">
        <f>K12+K13</f>
        <v>0</v>
      </c>
      <c r="L14" s="252"/>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4">
      <c r="A15" s="255" t="s">
        <v>88</v>
      </c>
      <c r="B15" s="256"/>
      <c r="C15" s="257"/>
      <c r="D15" s="103" t="s">
        <v>75</v>
      </c>
      <c r="E15" s="104" t="s">
        <v>76</v>
      </c>
      <c r="F15" s="12"/>
      <c r="G15" s="248"/>
      <c r="H15" s="249"/>
      <c r="I15" s="249"/>
      <c r="J15" s="250"/>
      <c r="K15" s="253"/>
      <c r="L15" s="25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5">
      <c r="A16" s="258"/>
      <c r="B16" s="259"/>
      <c r="C16" s="260"/>
      <c r="D16" s="105"/>
      <c r="E16" s="106"/>
      <c r="F16" s="18"/>
      <c r="G16" s="261" t="s">
        <v>56</v>
      </c>
      <c r="H16" s="262"/>
      <c r="I16" s="262"/>
      <c r="J16" s="262"/>
      <c r="K16" s="186">
        <f>INDEX(LunchFree,I6)*E8+INDEX(LunchPaid,I7)*E9+INDEX(sixcents,G9)</f>
        <v>0</v>
      </c>
      <c r="L16" s="187"/>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35">
      <c r="A17" s="326" t="s">
        <v>10</v>
      </c>
      <c r="B17" s="327"/>
      <c r="C17" s="328"/>
      <c r="D17" s="329">
        <f>ROUND(((E12*D16)+E12)*E8,0)</f>
        <v>0</v>
      </c>
      <c r="E17" s="330"/>
      <c r="F17" s="17"/>
      <c r="G17" s="359" t="s">
        <v>57</v>
      </c>
      <c r="H17" s="360"/>
      <c r="I17" s="360"/>
      <c r="J17" s="360"/>
      <c r="K17" s="373">
        <f>INDEX(Breakfree,K6)*E8+INDEX(Breakpaid,K7)*E9</f>
        <v>0</v>
      </c>
      <c r="L17" s="374"/>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4">
      <c r="A18" s="212" t="s">
        <v>11</v>
      </c>
      <c r="B18" s="213"/>
      <c r="C18" s="214"/>
      <c r="D18" s="215">
        <f>ROUND(((E12*D16)+E12)-D17,0)</f>
        <v>0</v>
      </c>
      <c r="E18" s="216"/>
      <c r="F18" s="17"/>
      <c r="G18" s="356" t="s">
        <v>81</v>
      </c>
      <c r="H18" s="357"/>
      <c r="I18" s="357"/>
      <c r="J18" s="357"/>
      <c r="K18" s="357"/>
      <c r="L18" s="358"/>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4">
      <c r="A19" s="212" t="s">
        <v>12</v>
      </c>
      <c r="B19" s="213"/>
      <c r="C19" s="214"/>
      <c r="D19" s="215">
        <f>ROUND(((E13*E16)+E13)*E8,0)</f>
        <v>0</v>
      </c>
      <c r="E19" s="216"/>
      <c r="F19" s="5"/>
      <c r="G19" s="371" t="s">
        <v>60</v>
      </c>
      <c r="H19" s="372"/>
      <c r="I19" s="372"/>
      <c r="J19" s="372"/>
      <c r="K19" s="367">
        <f>(E21-K16)*((E12*D16)+E12)</f>
        <v>0</v>
      </c>
      <c r="L19" s="368"/>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4">
      <c r="A20" s="350" t="s">
        <v>13</v>
      </c>
      <c r="B20" s="351"/>
      <c r="C20" s="352"/>
      <c r="D20" s="220">
        <f>ROUND(((E13*E16)+E13)-D19,0)</f>
        <v>0</v>
      </c>
      <c r="E20" s="221"/>
      <c r="F20" s="6"/>
      <c r="G20" s="365" t="s">
        <v>61</v>
      </c>
      <c r="H20" s="366"/>
      <c r="I20" s="366"/>
      <c r="J20" s="366"/>
      <c r="K20" s="369">
        <f>(E22-K17)*((E13*E16)+E13)</f>
        <v>0</v>
      </c>
      <c r="L20" s="370"/>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4">
      <c r="A21" s="255" t="s">
        <v>86</v>
      </c>
      <c r="B21" s="256"/>
      <c r="C21" s="353"/>
      <c r="D21" s="99" t="s">
        <v>58</v>
      </c>
      <c r="E21" s="100"/>
      <c r="F21" s="5"/>
      <c r="G21" s="344" t="s">
        <v>66</v>
      </c>
      <c r="H21" s="345"/>
      <c r="I21" s="345"/>
      <c r="J21" s="345"/>
      <c r="K21" s="361">
        <f>K19+K20</f>
        <v>0</v>
      </c>
      <c r="L21" s="362"/>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4">
      <c r="A22" s="258"/>
      <c r="B22" s="259"/>
      <c r="C22" s="354"/>
      <c r="D22" s="107" t="s">
        <v>59</v>
      </c>
      <c r="E22" s="108"/>
      <c r="F22" s="52"/>
      <c r="G22" s="346"/>
      <c r="H22" s="347"/>
      <c r="I22" s="347"/>
      <c r="J22" s="347"/>
      <c r="K22" s="363"/>
      <c r="L22" s="364"/>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15" customHeight="1" thickTop="1" x14ac:dyDescent="0.45">
      <c r="A23" s="348" t="s">
        <v>0</v>
      </c>
      <c r="B23" s="349"/>
      <c r="C23" s="349"/>
      <c r="D23" s="349"/>
    </row>
    <row r="24" spans="1:69" ht="57" customHeight="1" x14ac:dyDescent="0.35">
      <c r="A24" s="342" t="s">
        <v>14</v>
      </c>
      <c r="B24" s="343"/>
      <c r="C24" s="343"/>
      <c r="D24" s="343"/>
    </row>
    <row r="25" spans="1:69" ht="24" customHeight="1" x14ac:dyDescent="0.35">
      <c r="A25" s="325" t="s">
        <v>1</v>
      </c>
      <c r="B25" s="325"/>
      <c r="C25" s="325" t="s">
        <v>2</v>
      </c>
      <c r="D25" s="325"/>
      <c r="G25" s="14"/>
    </row>
    <row r="26" spans="1:69" ht="21.75" customHeight="1" x14ac:dyDescent="0.35">
      <c r="A26" s="10" t="s">
        <v>3</v>
      </c>
      <c r="B26" s="10" t="s">
        <v>4</v>
      </c>
      <c r="C26" s="10" t="s">
        <v>3</v>
      </c>
      <c r="D26" s="10" t="s">
        <v>4</v>
      </c>
    </row>
    <row r="27" spans="1:69" ht="15" customHeight="1" x14ac:dyDescent="0.35">
      <c r="A27" s="60">
        <v>0</v>
      </c>
      <c r="B27" s="60">
        <v>0</v>
      </c>
      <c r="C27" s="60">
        <v>0</v>
      </c>
      <c r="D27" s="60">
        <v>0</v>
      </c>
    </row>
    <row r="28" spans="1:69" ht="15" customHeight="1" x14ac:dyDescent="0.35">
      <c r="A28" s="114" t="s">
        <v>8</v>
      </c>
      <c r="B28" s="114" t="s">
        <v>8</v>
      </c>
      <c r="C28" s="114" t="s">
        <v>8</v>
      </c>
      <c r="D28" s="114" t="s">
        <v>8</v>
      </c>
    </row>
    <row r="29" spans="1:69" ht="15" customHeight="1" x14ac:dyDescent="0.35">
      <c r="A29" s="59">
        <v>2.93</v>
      </c>
      <c r="B29" s="59">
        <v>0.28000000000000003</v>
      </c>
      <c r="C29" s="59">
        <v>1.58</v>
      </c>
      <c r="D29" s="59">
        <v>0.28000000000000003</v>
      </c>
    </row>
    <row r="30" spans="1:69" ht="15" customHeight="1" x14ac:dyDescent="0.35">
      <c r="A30" s="59">
        <v>2.95</v>
      </c>
      <c r="B30" s="59">
        <v>0.3</v>
      </c>
      <c r="C30" s="59">
        <v>1.89</v>
      </c>
      <c r="D30" s="59">
        <v>0.28000000000000003</v>
      </c>
    </row>
    <row r="31" spans="1:69" x14ac:dyDescent="0.35">
      <c r="A31" s="59">
        <v>3.01</v>
      </c>
      <c r="B31" s="59">
        <v>0.36</v>
      </c>
      <c r="C31" s="59" t="s">
        <v>5</v>
      </c>
      <c r="D31" s="59" t="s">
        <v>5</v>
      </c>
    </row>
    <row r="32" spans="1:69" x14ac:dyDescent="0.35">
      <c r="A32" s="115" t="s">
        <v>5</v>
      </c>
      <c r="B32" s="59" t="s">
        <v>5</v>
      </c>
      <c r="C32" s="59">
        <v>2.5299999999999998</v>
      </c>
      <c r="D32" s="59">
        <v>0.41</v>
      </c>
    </row>
    <row r="33" spans="1:10" x14ac:dyDescent="0.35">
      <c r="A33" s="59">
        <v>4.74</v>
      </c>
      <c r="B33" s="59">
        <v>0.45</v>
      </c>
      <c r="C33" s="59">
        <v>3.03</v>
      </c>
      <c r="D33" s="59">
        <v>0.41</v>
      </c>
    </row>
    <row r="34" spans="1:10" x14ac:dyDescent="0.35">
      <c r="A34" s="59">
        <v>4.76</v>
      </c>
      <c r="B34" s="59">
        <v>0.47</v>
      </c>
      <c r="C34" s="59" t="s">
        <v>6</v>
      </c>
      <c r="D34" s="59" t="s">
        <v>6</v>
      </c>
    </row>
    <row r="35" spans="1:10" x14ac:dyDescent="0.35">
      <c r="A35" s="59">
        <v>5</v>
      </c>
      <c r="B35" s="59">
        <v>0.56999999999999995</v>
      </c>
      <c r="C35" s="59">
        <v>1.85</v>
      </c>
      <c r="D35" s="59">
        <v>0.31</v>
      </c>
    </row>
    <row r="36" spans="1:10" x14ac:dyDescent="0.35">
      <c r="A36" s="115" t="s">
        <v>6</v>
      </c>
      <c r="B36" s="59" t="s">
        <v>6</v>
      </c>
      <c r="C36" s="59">
        <v>2.21</v>
      </c>
      <c r="D36" s="59">
        <v>0.31</v>
      </c>
    </row>
    <row r="37" spans="1:10" x14ac:dyDescent="0.35">
      <c r="A37" s="59">
        <v>3.42</v>
      </c>
      <c r="B37" s="59">
        <v>0.32</v>
      </c>
      <c r="C37" s="59" t="s">
        <v>7</v>
      </c>
      <c r="D37" s="60" t="s">
        <v>7</v>
      </c>
    </row>
    <row r="38" spans="1:10" x14ac:dyDescent="0.35">
      <c r="A38" s="59">
        <v>3.44</v>
      </c>
      <c r="B38" s="59">
        <v>0.34</v>
      </c>
      <c r="C38" s="60"/>
      <c r="D38" s="60"/>
    </row>
    <row r="39" spans="1:10" x14ac:dyDescent="0.35">
      <c r="A39" s="59">
        <v>3.62</v>
      </c>
      <c r="B39" s="59">
        <v>0.41</v>
      </c>
      <c r="C39" s="60"/>
      <c r="D39" s="60"/>
    </row>
    <row r="40" spans="1:10" x14ac:dyDescent="0.35">
      <c r="A40" s="115" t="s">
        <v>7</v>
      </c>
      <c r="B40" s="114" t="s">
        <v>7</v>
      </c>
      <c r="C40" s="60"/>
      <c r="D40" s="60"/>
    </row>
    <row r="41" spans="1:10" x14ac:dyDescent="0.35">
      <c r="A41" s="59"/>
      <c r="B41" s="60"/>
      <c r="C41" s="60"/>
      <c r="D41" s="60"/>
    </row>
    <row r="42" spans="1:10" x14ac:dyDescent="0.35">
      <c r="A42" s="60"/>
      <c r="B42" s="60"/>
      <c r="C42" s="60"/>
      <c r="D42" s="60"/>
    </row>
    <row r="43" spans="1:10" x14ac:dyDescent="0.35">
      <c r="A43" s="60"/>
      <c r="B43" s="60"/>
      <c r="C43" s="60"/>
      <c r="D43" s="60"/>
    </row>
    <row r="44" spans="1:10" x14ac:dyDescent="0.35">
      <c r="A44" s="60"/>
      <c r="B44" s="60"/>
      <c r="C44" s="60"/>
      <c r="D44" s="60"/>
    </row>
    <row r="45" spans="1:10" x14ac:dyDescent="0.35">
      <c r="A45" s="60"/>
      <c r="B45" s="60"/>
      <c r="C45" s="60"/>
      <c r="D45" s="60"/>
      <c r="G45" s="41"/>
      <c r="H45" s="41"/>
      <c r="I45" s="41"/>
      <c r="J45" s="41"/>
    </row>
    <row r="46" spans="1:10" x14ac:dyDescent="0.35">
      <c r="A46" s="60"/>
      <c r="B46" s="60"/>
      <c r="C46" s="60"/>
      <c r="D46" s="60"/>
      <c r="F46" s="41"/>
      <c r="G46" s="43"/>
      <c r="H46" s="43" t="s">
        <v>19</v>
      </c>
      <c r="I46" s="43"/>
      <c r="J46" s="43" t="s">
        <v>20</v>
      </c>
    </row>
    <row r="47" spans="1:10" x14ac:dyDescent="0.35">
      <c r="A47" s="60"/>
      <c r="B47" s="60"/>
      <c r="C47" s="60"/>
      <c r="D47" s="60"/>
      <c r="E47" s="41"/>
      <c r="F47" s="43"/>
      <c r="G47" s="43"/>
      <c r="H47" s="43"/>
      <c r="I47" s="43"/>
      <c r="J47" s="43"/>
    </row>
    <row r="48" spans="1:10" x14ac:dyDescent="0.35">
      <c r="A48" s="60"/>
      <c r="B48" s="60"/>
      <c r="C48" s="60"/>
      <c r="D48" s="60"/>
      <c r="E48" s="42"/>
      <c r="F48" s="43"/>
      <c r="G48" s="43"/>
      <c r="H48" s="43" t="s">
        <v>15</v>
      </c>
      <c r="I48" s="43"/>
      <c r="J48" s="43" t="s">
        <v>15</v>
      </c>
    </row>
    <row r="49" spans="1:63" x14ac:dyDescent="0.35">
      <c r="A49" s="60"/>
      <c r="B49" s="60"/>
      <c r="C49" s="60"/>
      <c r="D49" s="60"/>
      <c r="E49" s="44"/>
      <c r="F49" s="43"/>
      <c r="G49" s="43"/>
      <c r="H49" s="43" t="s">
        <v>16</v>
      </c>
      <c r="I49" s="43"/>
      <c r="J49" s="43" t="s">
        <v>16</v>
      </c>
    </row>
    <row r="50" spans="1:63" x14ac:dyDescent="0.35">
      <c r="A50" s="60" t="s">
        <v>9</v>
      </c>
      <c r="B50" s="60"/>
      <c r="C50" s="60"/>
      <c r="D50" s="60"/>
      <c r="E50" s="101">
        <v>0</v>
      </c>
      <c r="F50" s="43"/>
    </row>
    <row r="51" spans="1:63" x14ac:dyDescent="0.35">
      <c r="A51" s="60"/>
      <c r="B51" s="60"/>
      <c r="C51" s="60"/>
      <c r="D51" s="60"/>
      <c r="E51" s="101">
        <v>0.06</v>
      </c>
    </row>
    <row r="52" spans="1:63" s="14" customFormat="1" x14ac:dyDescent="0.3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3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3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3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3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3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3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3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3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3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3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3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3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3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3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3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3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3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3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3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3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3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3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3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3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3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3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3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3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3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3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3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3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3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3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3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3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formula1>IF(OR(#REF!="warning",#REF!="stop"),TRUE,FALSE)</formula1>
    </dataValidation>
  </dataValidations>
  <hyperlinks>
    <hyperlink ref="D4:E4" location="Identified" display="Click to define: Identified Students"/>
    <hyperlink ref="Y8:AF8" location="Estimator!A1" display="Click here to go back to the Estimator"/>
    <hyperlink ref="O1:Q1" location="'Reimbursement Rates'!A1" display="If you do not know your reimbursement rate click here"/>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152400</xdr:colOff>
                    <xdr:row>5</xdr:row>
                    <xdr:rowOff>0</xdr:rowOff>
                  </from>
                  <to>
                    <xdr:col>9</xdr:col>
                    <xdr:colOff>279400</xdr:colOff>
                    <xdr:row>5</xdr:row>
                    <xdr:rowOff>254000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146050</xdr:colOff>
                    <xdr:row>6</xdr:row>
                    <xdr:rowOff>0</xdr:rowOff>
                  </from>
                  <to>
                    <xdr:col>9</xdr:col>
                    <xdr:colOff>279400</xdr:colOff>
                    <xdr:row>6</xdr:row>
                    <xdr:rowOff>260350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533400</xdr:colOff>
                    <xdr:row>5</xdr:row>
                    <xdr:rowOff>6350</xdr:rowOff>
                  </from>
                  <to>
                    <xdr:col>10</xdr:col>
                    <xdr:colOff>609600</xdr:colOff>
                    <xdr:row>5</xdr:row>
                    <xdr:rowOff>260350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533400</xdr:colOff>
                    <xdr:row>6</xdr:row>
                    <xdr:rowOff>0</xdr:rowOff>
                  </from>
                  <to>
                    <xdr:col>10</xdr:col>
                    <xdr:colOff>609600</xdr:colOff>
                    <xdr:row>6</xdr:row>
                    <xdr:rowOff>260350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730250</xdr:colOff>
                    <xdr:row>8</xdr:row>
                    <xdr:rowOff>31750</xdr:rowOff>
                  </from>
                  <to>
                    <xdr:col>9</xdr:col>
                    <xdr:colOff>1206500</xdr:colOff>
                    <xdr:row>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zoomScaleNormal="100" workbookViewId="0">
      <selection activeCell="E5" sqref="E5"/>
    </sheetView>
  </sheetViews>
  <sheetFormatPr defaultRowHeight="14.5" x14ac:dyDescent="0.35"/>
  <cols>
    <col min="1" max="1" width="13.1796875" customWidth="1"/>
    <col min="2" max="2" width="12" customWidth="1"/>
    <col min="3" max="3" width="11.08984375" customWidth="1"/>
    <col min="5" max="5" width="16.36328125" customWidth="1"/>
  </cols>
  <sheetData>
    <row r="1" spans="1:8" ht="64.5" customHeight="1" thickBot="1" x14ac:dyDescent="0.35">
      <c r="A1" s="388" t="s">
        <v>48</v>
      </c>
      <c r="B1" s="389"/>
      <c r="C1" s="389"/>
      <c r="D1" s="389"/>
      <c r="E1" s="390"/>
    </row>
    <row r="2" spans="1:8" ht="15" thickBot="1" x14ac:dyDescent="0.35">
      <c r="B2" s="7"/>
    </row>
    <row r="3" spans="1:8" x14ac:dyDescent="0.35">
      <c r="A3" s="391" t="s">
        <v>23</v>
      </c>
      <c r="B3" s="392"/>
      <c r="C3" s="392"/>
      <c r="D3" s="392"/>
      <c r="E3" s="393"/>
    </row>
    <row r="4" spans="1:8" ht="52.65" customHeight="1" thickBot="1" x14ac:dyDescent="0.4">
      <c r="A4" s="394"/>
      <c r="B4" s="395"/>
      <c r="C4" s="395"/>
      <c r="D4" s="395"/>
      <c r="E4" s="396"/>
    </row>
    <row r="5" spans="1:8" ht="16.25" thickBot="1" x14ac:dyDescent="0.35">
      <c r="A5" s="409" t="s">
        <v>39</v>
      </c>
      <c r="B5" s="410"/>
      <c r="C5" s="410"/>
      <c r="D5" s="411"/>
      <c r="E5" s="63"/>
    </row>
    <row r="6" spans="1:8" ht="18" thickBot="1" x14ac:dyDescent="0.35">
      <c r="A6" s="406" t="s">
        <v>21</v>
      </c>
      <c r="B6" s="407"/>
      <c r="C6" s="407"/>
      <c r="D6" s="407"/>
      <c r="E6" s="408"/>
    </row>
    <row r="7" spans="1:8" ht="28.5" customHeight="1" thickBot="1" x14ac:dyDescent="0.35">
      <c r="A7" s="409" t="s">
        <v>17</v>
      </c>
      <c r="B7" s="410"/>
      <c r="C7" s="410"/>
      <c r="D7" s="411"/>
      <c r="E7" s="64"/>
    </row>
    <row r="8" spans="1:8" x14ac:dyDescent="0.35">
      <c r="A8" s="397" t="s">
        <v>49</v>
      </c>
      <c r="B8" s="398"/>
      <c r="C8" s="398"/>
      <c r="D8" s="398"/>
      <c r="E8" s="399"/>
    </row>
    <row r="9" spans="1:8" x14ac:dyDescent="0.35">
      <c r="A9" s="400"/>
      <c r="B9" s="401"/>
      <c r="C9" s="401"/>
      <c r="D9" s="401"/>
      <c r="E9" s="402"/>
    </row>
    <row r="10" spans="1:8" ht="40.5" customHeight="1" thickBot="1" x14ac:dyDescent="0.4">
      <c r="A10" s="403"/>
      <c r="B10" s="404"/>
      <c r="C10" s="404"/>
      <c r="D10" s="404"/>
      <c r="E10" s="405"/>
    </row>
    <row r="11" spans="1:8" ht="23.25" customHeight="1" thickBot="1" x14ac:dyDescent="0.35">
      <c r="A11" s="8"/>
      <c r="C11" s="384" t="s">
        <v>44</v>
      </c>
      <c r="D11" s="385"/>
      <c r="E11" s="112">
        <f>IF(AND(E5="AK",E7=1),'Estimator wNonFed'!A34,IF(AND(E5="AK",E7=2),'Estimator wNonFed'!A33,IF(AND(E5="HI",E7=1),'Estimator wNonFed'!A38,IF(AND(E5="HI",E7=2),'Estimator wNonFed'!A37,IF(AND(E5&lt;&gt;"AK",E5&lt;&gt;"HI",E7=1),'Estimator wNonFed'!A30,'Estimator wNonFed'!A29)))))</f>
        <v>2.93</v>
      </c>
      <c r="H11" s="14"/>
    </row>
    <row r="12" spans="1:8" ht="26.25" customHeight="1" thickBot="1" x14ac:dyDescent="0.35">
      <c r="A12" s="8"/>
      <c r="B12" s="8"/>
      <c r="C12" s="386" t="s">
        <v>45</v>
      </c>
      <c r="D12" s="387"/>
      <c r="E12" s="112">
        <f>IF(AND(E5="AK",E7=1),'Estimator wNonFed'!B34,IF(AND(E5="AK",E7=2),'Estimator wNonFed'!B33,IF(AND(E5="HI",E7=1),'Estimator wNonFed'!B38,IF(AND(E5="HI",E7=2),'Estimator wNonFed'!B37,IF(AND(E5&lt;&gt;"AK",E5&lt;&gt;"HI",E7=1),'Estimator wNonFed'!B30,'Estimator wNonFed'!B29)))))</f>
        <v>0.28000000000000003</v>
      </c>
    </row>
    <row r="13" spans="1:8" ht="18" thickBot="1" x14ac:dyDescent="0.35">
      <c r="A13" s="406" t="s">
        <v>22</v>
      </c>
      <c r="B13" s="407"/>
      <c r="C13" s="407"/>
      <c r="D13" s="407"/>
      <c r="E13" s="408"/>
    </row>
    <row r="14" spans="1:8" ht="28.5" customHeight="1" thickBot="1" x14ac:dyDescent="0.35">
      <c r="A14" s="409" t="s">
        <v>18</v>
      </c>
      <c r="B14" s="410"/>
      <c r="C14" s="410"/>
      <c r="D14" s="411"/>
      <c r="E14" s="65">
        <v>2</v>
      </c>
    </row>
    <row r="15" spans="1:8" x14ac:dyDescent="0.35">
      <c r="A15" s="397" t="s">
        <v>50</v>
      </c>
      <c r="B15" s="398"/>
      <c r="C15" s="398"/>
      <c r="D15" s="398"/>
      <c r="E15" s="399"/>
    </row>
    <row r="16" spans="1:8" x14ac:dyDescent="0.35">
      <c r="A16" s="400"/>
      <c r="B16" s="401"/>
      <c r="C16" s="401"/>
      <c r="D16" s="401"/>
      <c r="E16" s="402"/>
    </row>
    <row r="17" spans="1:5" ht="30" customHeight="1" thickBot="1" x14ac:dyDescent="0.4">
      <c r="A17" s="403"/>
      <c r="B17" s="404"/>
      <c r="C17" s="404"/>
      <c r="D17" s="404"/>
      <c r="E17" s="405"/>
    </row>
    <row r="18" spans="1:5" x14ac:dyDescent="0.35">
      <c r="A18" s="8"/>
      <c r="B18" s="8"/>
      <c r="C18" s="375" t="s">
        <v>46</v>
      </c>
      <c r="D18" s="376"/>
      <c r="E18" s="379">
        <f>IF(AND(E5="AK",E14=1),'Estimator wNonFed'!C33,IF(AND(E5="AK",E14=2),'Estimator wNonFed'!C32,IF(AND(E5="HI",E14=1),'Estimator wNonFed'!C36,IF(AND(E5="HI",E14=2),'Estimator wNonFed'!C35,IF(AND(E5&lt;&gt;"AK",E5&lt;&gt;"HI""",E14=1),'Estimator wNonFed'!C30,'Estimator wNonFed'!C29)))))</f>
        <v>1.58</v>
      </c>
    </row>
    <row r="19" spans="1:5" ht="15" thickBot="1" x14ac:dyDescent="0.4">
      <c r="A19" s="1"/>
      <c r="C19" s="377"/>
      <c r="D19" s="378"/>
      <c r="E19" s="380"/>
    </row>
    <row r="20" spans="1:5" ht="16" thickBot="1" x14ac:dyDescent="0.4">
      <c r="A20" s="1"/>
      <c r="B20" s="15"/>
      <c r="C20" s="382" t="s">
        <v>47</v>
      </c>
      <c r="D20" s="383"/>
      <c r="E20" s="112">
        <f>IF(AND(E5="AK",E14=1),'Estimator wNonFed'!D33,IF(AND(E5="AK",E14=2),'Estimator wNonFed'!D32,IF(AND(E5="HI",E14=1),'Estimator wNonFed'!D36,IF(AND(E5="HI",E14=2),'Estimator wNonFed'!D35,IF(AND(E5&lt;&gt;"AK",E5&lt;&gt;"HI",E14=1),'Estimator wNonFed'!D30,'Estimator wNonFed'!D29)))))</f>
        <v>0.28000000000000003</v>
      </c>
    </row>
    <row r="21" spans="1:5" ht="15.5" x14ac:dyDescent="0.35">
      <c r="A21" s="1"/>
      <c r="B21" s="1"/>
      <c r="C21" s="19"/>
      <c r="D21" s="19"/>
      <c r="E21" s="20"/>
    </row>
    <row r="22" spans="1:5" x14ac:dyDescent="0.35">
      <c r="B22" s="1"/>
    </row>
    <row r="23" spans="1:5" x14ac:dyDescent="0.35">
      <c r="A23" s="1"/>
      <c r="B23" s="381" t="s">
        <v>134</v>
      </c>
      <c r="C23" s="381"/>
      <c r="D23" s="381"/>
      <c r="E23" s="381"/>
    </row>
    <row r="24" spans="1:5" x14ac:dyDescent="0.35">
      <c r="B24" s="381"/>
      <c r="C24" s="381"/>
      <c r="D24" s="381"/>
      <c r="E24" s="381"/>
    </row>
    <row r="25" spans="1:5" x14ac:dyDescent="0.35">
      <c r="B25" s="82"/>
      <c r="C25" s="82"/>
      <c r="D25" s="82"/>
      <c r="E25" s="82"/>
    </row>
  </sheetData>
  <sheetProtection password="CD5A" sheet="1"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formula1>0.3</formula1>
    </dataValidation>
  </dataValidations>
  <hyperlinks>
    <hyperlink ref="B23:E24" location="'Federal Estimator'!A1" display="Back to Fedearl Estimator"/>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4</xdr:col>
                    <xdr:colOff>44450</xdr:colOff>
                    <xdr:row>6</xdr:row>
                    <xdr:rowOff>76200</xdr:rowOff>
                  </from>
                  <to>
                    <xdr:col>4</xdr:col>
                    <xdr:colOff>1066800</xdr:colOff>
                    <xdr:row>6</xdr:row>
                    <xdr:rowOff>279400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xdr:col>
                    <xdr:colOff>50800</xdr:colOff>
                    <xdr:row>13</xdr:row>
                    <xdr:rowOff>50800</xdr:rowOff>
                  </from>
                  <to>
                    <xdr:col>4</xdr:col>
                    <xdr:colOff>1073150</xdr:colOff>
                    <xdr:row>13</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91" zoomScaleNormal="91" workbookViewId="0">
      <selection activeCell="T4" sqref="T4"/>
    </sheetView>
  </sheetViews>
  <sheetFormatPr defaultColWidth="9.08984375" defaultRowHeight="14.5" x14ac:dyDescent="0.35"/>
  <cols>
    <col min="1" max="1" width="21.81640625" style="14" customWidth="1"/>
    <col min="2" max="2" width="15.1796875" style="14" customWidth="1"/>
    <col min="3" max="3" width="14.1796875" style="14" customWidth="1"/>
    <col min="4" max="4" width="25.08984375" style="14" customWidth="1"/>
    <col min="5" max="5" width="23" style="14" customWidth="1"/>
    <col min="6" max="6" width="20.08984375" style="14" customWidth="1"/>
    <col min="7" max="7" width="17.6328125" style="14" customWidth="1"/>
    <col min="8" max="8" width="15.08984375" style="14" customWidth="1"/>
    <col min="9" max="16384" width="9.08984375" style="14"/>
  </cols>
  <sheetData>
    <row r="1" spans="1:8" s="13" customFormat="1" ht="24" customHeight="1" thickBot="1" x14ac:dyDescent="0.35">
      <c r="A1" s="420" t="s">
        <v>74</v>
      </c>
      <c r="B1" s="421"/>
      <c r="C1" s="421"/>
      <c r="D1" s="421"/>
      <c r="E1" s="421"/>
      <c r="F1" s="421"/>
      <c r="G1" s="421"/>
      <c r="H1" s="422"/>
    </row>
    <row r="2" spans="1:8" s="13" customFormat="1" ht="24" customHeight="1" x14ac:dyDescent="0.3">
      <c r="A2" s="24"/>
      <c r="B2" s="24"/>
      <c r="C2" s="24"/>
      <c r="D2" s="111" t="s">
        <v>89</v>
      </c>
      <c r="E2" s="113"/>
      <c r="F2" s="24"/>
      <c r="G2" s="24"/>
      <c r="H2" s="24"/>
    </row>
    <row r="3" spans="1:8" s="13" customFormat="1" ht="27.75" customHeight="1" x14ac:dyDescent="0.3">
      <c r="A3" s="424" t="s">
        <v>40</v>
      </c>
      <c r="B3" s="424"/>
      <c r="C3" s="430"/>
      <c r="D3" s="430"/>
      <c r="E3" s="424" t="s">
        <v>41</v>
      </c>
      <c r="F3" s="424"/>
      <c r="G3" s="423"/>
      <c r="H3" s="423"/>
    </row>
    <row r="4" spans="1:8" s="13" customFormat="1" ht="20.25" customHeight="1" x14ac:dyDescent="0.3">
      <c r="A4" s="40"/>
      <c r="B4" s="40"/>
      <c r="C4" s="30"/>
      <c r="D4" s="30"/>
      <c r="E4" s="40"/>
      <c r="F4" s="40"/>
      <c r="G4" s="24"/>
      <c r="H4" s="21"/>
    </row>
    <row r="5" spans="1:8" s="13" customFormat="1" ht="13.5" customHeight="1" thickBot="1" x14ac:dyDescent="0.35">
      <c r="A5" s="39"/>
      <c r="B5" s="30"/>
      <c r="C5" s="30"/>
      <c r="D5" s="30"/>
      <c r="F5" s="24"/>
      <c r="G5" s="24"/>
      <c r="H5" s="24"/>
    </row>
    <row r="6" spans="1:8" ht="21.75" customHeight="1" x14ac:dyDescent="0.3">
      <c r="A6" s="412" t="s">
        <v>69</v>
      </c>
      <c r="B6" s="295"/>
      <c r="C6" s="295"/>
      <c r="D6" s="295"/>
      <c r="E6" s="295"/>
      <c r="F6" s="295"/>
      <c r="G6" s="426"/>
      <c r="H6" s="5"/>
    </row>
    <row r="7" spans="1:8" ht="21" customHeight="1" thickBot="1" x14ac:dyDescent="0.35">
      <c r="A7" s="427" t="s">
        <v>73</v>
      </c>
      <c r="B7" s="428"/>
      <c r="C7" s="428"/>
      <c r="D7" s="428"/>
      <c r="E7" s="428"/>
      <c r="F7" s="428"/>
      <c r="G7" s="429"/>
      <c r="H7" s="5"/>
    </row>
    <row r="8" spans="1:8" ht="19.5" customHeight="1" x14ac:dyDescent="0.35">
      <c r="A8" s="415" t="s">
        <v>37</v>
      </c>
      <c r="B8" s="415" t="s">
        <v>33</v>
      </c>
      <c r="C8" s="415" t="s">
        <v>34</v>
      </c>
      <c r="D8" s="415" t="s">
        <v>32</v>
      </c>
      <c r="E8" s="415" t="s">
        <v>31</v>
      </c>
      <c r="F8" s="415" t="s">
        <v>30</v>
      </c>
      <c r="G8" s="415" t="s">
        <v>29</v>
      </c>
      <c r="H8" s="25"/>
    </row>
    <row r="9" spans="1:8" ht="72" customHeight="1" thickBot="1" x14ac:dyDescent="0.4">
      <c r="A9" s="425"/>
      <c r="B9" s="416"/>
      <c r="C9" s="416"/>
      <c r="D9" s="416"/>
      <c r="E9" s="416"/>
      <c r="F9" s="416"/>
      <c r="G9" s="416"/>
      <c r="H9" s="9"/>
    </row>
    <row r="10" spans="1:8" ht="36.75" customHeight="1" thickBot="1" x14ac:dyDescent="0.35">
      <c r="A10" s="84" t="s">
        <v>70</v>
      </c>
      <c r="B10" s="85"/>
      <c r="C10" s="85"/>
      <c r="D10" s="93">
        <f>IF(ISERROR(B10/C10),0,B10/C10)</f>
        <v>0</v>
      </c>
      <c r="E10" s="143">
        <v>1.6</v>
      </c>
      <c r="F10" s="144"/>
      <c r="G10" s="145"/>
      <c r="H10" s="9"/>
    </row>
    <row r="11" spans="1:8" s="13" customFormat="1" ht="20.25" customHeight="1" thickBot="1" x14ac:dyDescent="0.35">
      <c r="A11" s="12"/>
      <c r="B11" s="23"/>
      <c r="C11" s="22"/>
      <c r="D11" s="22"/>
      <c r="E11" s="22"/>
      <c r="F11" s="22"/>
      <c r="G11" s="22"/>
      <c r="H11" s="22"/>
    </row>
    <row r="12" spans="1:8" ht="18" customHeight="1" x14ac:dyDescent="0.3">
      <c r="A12" s="412" t="s">
        <v>35</v>
      </c>
      <c r="B12" s="413"/>
      <c r="C12" s="413"/>
      <c r="D12" s="413"/>
      <c r="E12" s="413"/>
      <c r="F12" s="413"/>
      <c r="G12" s="413"/>
      <c r="H12" s="414"/>
    </row>
    <row r="13" spans="1:8" ht="35.25" customHeight="1" thickBot="1" x14ac:dyDescent="0.35">
      <c r="A13" s="417" t="s">
        <v>36</v>
      </c>
      <c r="B13" s="418"/>
      <c r="C13" s="418"/>
      <c r="D13" s="418"/>
      <c r="E13" s="418"/>
      <c r="F13" s="418"/>
      <c r="G13" s="418"/>
      <c r="H13" s="419"/>
    </row>
    <row r="14" spans="1:8" ht="21.75" customHeight="1" x14ac:dyDescent="0.35">
      <c r="A14" s="415" t="s">
        <v>37</v>
      </c>
      <c r="B14" s="415" t="s">
        <v>33</v>
      </c>
      <c r="C14" s="415" t="s">
        <v>34</v>
      </c>
      <c r="D14" s="415" t="s">
        <v>32</v>
      </c>
      <c r="E14" s="415" t="s">
        <v>31</v>
      </c>
      <c r="F14" s="415" t="s">
        <v>30</v>
      </c>
      <c r="G14" s="415" t="s">
        <v>29</v>
      </c>
      <c r="H14" s="415" t="s">
        <v>72</v>
      </c>
    </row>
    <row r="15" spans="1:8" ht="74.25" customHeight="1" thickBot="1" x14ac:dyDescent="0.4">
      <c r="A15" s="416"/>
      <c r="B15" s="416"/>
      <c r="C15" s="416"/>
      <c r="D15" s="416"/>
      <c r="E15" s="416"/>
      <c r="F15" s="416"/>
      <c r="G15" s="416"/>
      <c r="H15" s="416"/>
    </row>
    <row r="16" spans="1:8" ht="28.5" customHeight="1" x14ac:dyDescent="0.3">
      <c r="A16" s="26" t="s">
        <v>28</v>
      </c>
      <c r="B16" s="86"/>
      <c r="C16" s="86"/>
      <c r="D16" s="94">
        <f>IF(ISERROR(B16/C16),0,B16/C16)</f>
        <v>0</v>
      </c>
      <c r="E16" s="86">
        <v>1.6</v>
      </c>
      <c r="F16" s="146"/>
      <c r="G16" s="146"/>
      <c r="H16" s="89" t="s">
        <v>71</v>
      </c>
    </row>
    <row r="17" spans="1:8" ht="27.15" customHeight="1" x14ac:dyDescent="0.35">
      <c r="A17" s="27" t="s">
        <v>27</v>
      </c>
      <c r="B17" s="60"/>
      <c r="C17" s="60"/>
      <c r="D17" s="94">
        <f>IF(ISERROR(B17/C17),0,B17/C17)</f>
        <v>0</v>
      </c>
      <c r="E17" s="60">
        <v>1.6</v>
      </c>
      <c r="F17" s="147"/>
      <c r="G17" s="147"/>
      <c r="H17" s="90"/>
    </row>
    <row r="18" spans="1:8" ht="27.15" customHeight="1" x14ac:dyDescent="0.35">
      <c r="A18" s="27" t="s">
        <v>26</v>
      </c>
      <c r="B18" s="60"/>
      <c r="C18" s="60"/>
      <c r="D18" s="94">
        <f>IF(ISERROR(B18/C18),0,B18/C18)</f>
        <v>0</v>
      </c>
      <c r="E18" s="60">
        <v>1.6</v>
      </c>
      <c r="F18" s="147"/>
      <c r="G18" s="147"/>
      <c r="H18" s="90"/>
    </row>
    <row r="19" spans="1:8" ht="27.15" customHeight="1" thickBot="1" x14ac:dyDescent="0.4">
      <c r="A19" s="28" t="s">
        <v>25</v>
      </c>
      <c r="B19" s="87"/>
      <c r="C19" s="87"/>
      <c r="D19" s="110">
        <f>IF(ISERROR(B19/C19),0,B19/C19)</f>
        <v>0</v>
      </c>
      <c r="E19" s="87">
        <v>1.6</v>
      </c>
      <c r="F19" s="148"/>
      <c r="G19" s="148"/>
      <c r="H19" s="91"/>
    </row>
    <row r="20" spans="1:8" ht="37.5" customHeight="1" thickTop="1" thickBot="1" x14ac:dyDescent="0.4">
      <c r="A20" s="29" t="s">
        <v>38</v>
      </c>
      <c r="B20" s="88"/>
      <c r="C20" s="88"/>
      <c r="D20" s="109">
        <f>IF(ISERROR(B20/C20),0,B20/C20)</f>
        <v>0</v>
      </c>
      <c r="E20" s="88">
        <v>1.6</v>
      </c>
      <c r="F20" s="149"/>
      <c r="G20" s="149"/>
      <c r="H20" s="92" t="s">
        <v>24</v>
      </c>
    </row>
  </sheetData>
  <sheetProtection password="CD5A" sheet="1"/>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2013-12-26T05:00:00+00:00</Issue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CB525EB-B6AA-4B07-9922-854A7A0082A1}">
  <ds:schemaRefs>
    <ds:schemaRef ds:uri="http://schemas.microsoft.com/office/2006/metadata/properties"/>
    <ds:schemaRef ds:uri="76983112-C951-433B-8FB5-570596957979"/>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3.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4F46FAF-80CD-4330-B1A9-041EC136EE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npl00306</cp:lastModifiedBy>
  <cp:lastPrinted>2016-04-28T15:55:08Z</cp:lastPrinted>
  <dcterms:created xsi:type="dcterms:W3CDTF">2011-03-30T18:04:46Z</dcterms:created>
  <dcterms:modified xsi:type="dcterms:W3CDTF">2016-04-28T15:55:19Z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